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GitHub\DLMDev\Case_Studies\Halibut_Atl_DFO\"/>
    </mc:Choice>
  </mc:AlternateContent>
  <bookViews>
    <workbookView xWindow="0" yWindow="0" windowWidth="13130" windowHeight="6110" activeTab="4"/>
  </bookViews>
  <sheets>
    <sheet name="Stock" sheetId="1" r:id="rId1"/>
    <sheet name="Fleet" sheetId="2" r:id="rId2"/>
    <sheet name="Obs" sheetId="3" r:id="rId3"/>
    <sheet name="Imp" sheetId="4" r:id="rId4"/>
    <sheet name="OM" sheetId="5" r:id="rId5"/>
    <sheet name="Data" sheetId="6" r:id="rId6"/>
    <sheet name="Calc. LenCV " sheetId="7" r:id="rId7"/>
    <sheet name="Calc. D" sheetId="8" r:id="rId8"/>
    <sheet name="Cal. Nsamp" sheetId="9" r:id="rId9"/>
    <sheet name="Calc Lobs" sheetId="10" r:id="rId10"/>
    <sheet name="Calc Bobs" sheetId="11" r:id="rId11"/>
    <sheet name="Cal TAC" sheetId="12" r:id="rId12"/>
  </sheets>
  <calcPr calcId="152511"/>
</workbook>
</file>

<file path=xl/calcChain.xml><?xml version="1.0" encoding="utf-8"?>
<calcChain xmlns="http://schemas.openxmlformats.org/spreadsheetml/2006/main">
  <c r="E29" i="12" l="1"/>
  <c r="E25" i="12"/>
  <c r="E23" i="12"/>
  <c r="E21" i="12"/>
  <c r="E17" i="12"/>
  <c r="E15" i="12"/>
  <c r="E13" i="12"/>
  <c r="E9" i="12"/>
  <c r="E7" i="12"/>
  <c r="E5" i="12"/>
  <c r="D30" i="12"/>
  <c r="E30" i="12" s="1"/>
  <c r="D29" i="12"/>
  <c r="D28" i="12"/>
  <c r="E28" i="12" s="1"/>
  <c r="D27" i="12"/>
  <c r="E27" i="12" s="1"/>
  <c r="D26" i="12"/>
  <c r="E26" i="12" s="1"/>
  <c r="D25" i="12"/>
  <c r="D24" i="12"/>
  <c r="E24" i="12" s="1"/>
  <c r="D23" i="12"/>
  <c r="D22" i="12"/>
  <c r="E22" i="12" s="1"/>
  <c r="D21" i="12"/>
  <c r="D20" i="12"/>
  <c r="E20" i="12" s="1"/>
  <c r="D19" i="12"/>
  <c r="E19" i="12" s="1"/>
  <c r="D18" i="12"/>
  <c r="E18" i="12" s="1"/>
  <c r="D17" i="12"/>
  <c r="D16" i="12"/>
  <c r="E16" i="12" s="1"/>
  <c r="D15" i="12"/>
  <c r="D14" i="12"/>
  <c r="E14" i="12" s="1"/>
  <c r="D13" i="12"/>
  <c r="D12" i="12"/>
  <c r="E12" i="12" s="1"/>
  <c r="D11" i="12"/>
  <c r="E11" i="12" s="1"/>
  <c r="D10" i="12"/>
  <c r="E10" i="12" s="1"/>
  <c r="D9" i="12"/>
  <c r="D8" i="12"/>
  <c r="E8" i="12" s="1"/>
  <c r="D7" i="12"/>
  <c r="D6" i="12"/>
  <c r="E6" i="12" s="1"/>
  <c r="D5" i="12"/>
  <c r="D4" i="12"/>
  <c r="E4" i="12" s="1"/>
  <c r="D3" i="12"/>
  <c r="E3" i="12" s="1"/>
  <c r="D2" i="12"/>
  <c r="E2" i="12" s="1"/>
  <c r="H5" i="12"/>
  <c r="H3" i="12"/>
  <c r="G45" i="10" l="1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G15" i="9"/>
  <c r="G14" i="9"/>
  <c r="G11" i="9"/>
  <c r="G10" i="9"/>
  <c r="G9" i="9"/>
  <c r="G8" i="9"/>
  <c r="G7" i="9"/>
  <c r="G6" i="9"/>
  <c r="G5" i="9"/>
  <c r="G4" i="9"/>
  <c r="G3" i="9"/>
  <c r="K7" i="10" l="1"/>
  <c r="K5" i="10"/>
  <c r="K6" i="10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O4" i="8" s="1"/>
  <c r="T4" i="8" s="1"/>
  <c r="T10" i="8" s="1"/>
  <c r="J33" i="7" l="1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</calcChain>
</file>

<file path=xl/sharedStrings.xml><?xml version="1.0" encoding="utf-8"?>
<sst xmlns="http://schemas.openxmlformats.org/spreadsheetml/2006/main" count="443" uniqueCount="376">
  <si>
    <t>Slot</t>
  </si>
  <si>
    <t>Name</t>
  </si>
  <si>
    <t>maxage</t>
  </si>
  <si>
    <t>R0</t>
  </si>
  <si>
    <t>M</t>
  </si>
  <si>
    <t>M2</t>
  </si>
  <si>
    <t>Mexp</t>
  </si>
  <si>
    <t>Msd</t>
  </si>
  <si>
    <t>Mgrad</t>
  </si>
  <si>
    <t>h</t>
  </si>
  <si>
    <t>SRrel</t>
  </si>
  <si>
    <t>Perr</t>
  </si>
  <si>
    <t>AC</t>
  </si>
  <si>
    <t>Period</t>
  </si>
  <si>
    <t>Amplitude</t>
  </si>
  <si>
    <t>Linf</t>
  </si>
  <si>
    <t>K</t>
  </si>
  <si>
    <t>t0</t>
  </si>
  <si>
    <t>LenCV</t>
  </si>
  <si>
    <t>Ksd</t>
  </si>
  <si>
    <t>Kgrad</t>
  </si>
  <si>
    <t>Linfsd</t>
  </si>
  <si>
    <t>Linfgrad</t>
  </si>
  <si>
    <t>L50</t>
  </si>
  <si>
    <t>L50_95</t>
  </si>
  <si>
    <t>D</t>
  </si>
  <si>
    <t>a</t>
  </si>
  <si>
    <t>b</t>
  </si>
  <si>
    <t>Size_area_1</t>
  </si>
  <si>
    <t>Frac_area_1</t>
  </si>
  <si>
    <t>Prob_staying</t>
  </si>
  <si>
    <t>Fdisc</t>
  </si>
  <si>
    <t>Source</t>
  </si>
  <si>
    <t>nyears</t>
  </si>
  <si>
    <t>Spat_targ</t>
  </si>
  <si>
    <t>EffYears</t>
  </si>
  <si>
    <t>EffLower</t>
  </si>
  <si>
    <t>EffUpper</t>
  </si>
  <si>
    <t>Esd</t>
  </si>
  <si>
    <t>qinc</t>
  </si>
  <si>
    <t>qcv</t>
  </si>
  <si>
    <t>L5</t>
  </si>
  <si>
    <t>LFS</t>
  </si>
  <si>
    <t>Vmaxlen</t>
  </si>
  <si>
    <t>isRel</t>
  </si>
  <si>
    <t>LR5</t>
  </si>
  <si>
    <t>LFR</t>
  </si>
  <si>
    <t>Rmaxlen</t>
  </si>
  <si>
    <t>DR</t>
  </si>
  <si>
    <t>SelYears</t>
  </si>
  <si>
    <t>AbsSelYears</t>
  </si>
  <si>
    <t>L5Lower</t>
  </si>
  <si>
    <t>L5Upper</t>
  </si>
  <si>
    <t>LFSLower</t>
  </si>
  <si>
    <t>LFSUpper</t>
  </si>
  <si>
    <t>VmaxLower</t>
  </si>
  <si>
    <t>VmaxUpper</t>
  </si>
  <si>
    <t>CurrentYr</t>
  </si>
  <si>
    <t>Cobs</t>
  </si>
  <si>
    <t>Cbiascv</t>
  </si>
  <si>
    <t>CAA_nsamp</t>
  </si>
  <si>
    <t>CAA_ESS</t>
  </si>
  <si>
    <t>CAL_nsamp</t>
  </si>
  <si>
    <t>CAL_ESS</t>
  </si>
  <si>
    <t>Iobs</t>
  </si>
  <si>
    <t>Ibiascv</t>
  </si>
  <si>
    <t>Btobs</t>
  </si>
  <si>
    <t>Btbiascv</t>
  </si>
  <si>
    <t>beta</t>
  </si>
  <si>
    <t>LenMbiascv</t>
  </si>
  <si>
    <t>Mbiascv</t>
  </si>
  <si>
    <t>Kbiascv</t>
  </si>
  <si>
    <t>t0biascv</t>
  </si>
  <si>
    <t>Linfbiascv</t>
  </si>
  <si>
    <t>LFCbiascv</t>
  </si>
  <si>
    <t>LFSbiascv</t>
  </si>
  <si>
    <t>FMSYbiascv</t>
  </si>
  <si>
    <t>FMSY_Mbiascv</t>
  </si>
  <si>
    <t>BMSY_B0biascv</t>
  </si>
  <si>
    <t>Irefbiascv</t>
  </si>
  <si>
    <t>Crefbiascv</t>
  </si>
  <si>
    <t>Brefbiascv</t>
  </si>
  <si>
    <t>Dbiascv</t>
  </si>
  <si>
    <t>Dobs</t>
  </si>
  <si>
    <t>hbiascv</t>
  </si>
  <si>
    <t>Recbiascv</t>
  </si>
  <si>
    <t>TACSD</t>
  </si>
  <si>
    <t>TACFrac</t>
  </si>
  <si>
    <t>TAESD</t>
  </si>
  <si>
    <t>TAEFrac</t>
  </si>
  <si>
    <t>SizeLimSD</t>
  </si>
  <si>
    <t>SizeLimFrac</t>
  </si>
  <si>
    <t>nsim</t>
  </si>
  <si>
    <t>proyears</t>
  </si>
  <si>
    <t>interval</t>
  </si>
  <si>
    <t>pstar</t>
  </si>
  <si>
    <t>maxF</t>
  </si>
  <si>
    <t>reps</t>
  </si>
  <si>
    <t>Year</t>
  </si>
  <si>
    <t>Cat</t>
  </si>
  <si>
    <t>Ind</t>
  </si>
  <si>
    <t>Rec</t>
  </si>
  <si>
    <t>t</t>
  </si>
  <si>
    <t>AvC</t>
  </si>
  <si>
    <t>Dt</t>
  </si>
  <si>
    <t>Mort</t>
  </si>
  <si>
    <t>FMSY_M</t>
  </si>
  <si>
    <t>BMSY_B0</t>
  </si>
  <si>
    <t>Cref</t>
  </si>
  <si>
    <t>Bref</t>
  </si>
  <si>
    <t>Iref</t>
  </si>
  <si>
    <t>L95</t>
  </si>
  <si>
    <t>LFC</t>
  </si>
  <si>
    <t>CAA</t>
  </si>
  <si>
    <t>Dep</t>
  </si>
  <si>
    <t>Abun</t>
  </si>
  <si>
    <t>SpAbun</t>
  </si>
  <si>
    <t>vbK</t>
  </si>
  <si>
    <t>vbLinf</t>
  </si>
  <si>
    <t>vbt0</t>
  </si>
  <si>
    <t>wla</t>
  </si>
  <si>
    <t>wlb</t>
  </si>
  <si>
    <t>steep</t>
  </si>
  <si>
    <t>CV_Cat</t>
  </si>
  <si>
    <t>CV_Dt</t>
  </si>
  <si>
    <t>CV_AvC</t>
  </si>
  <si>
    <t>CV_Ind</t>
  </si>
  <si>
    <t>CV_Mort</t>
  </si>
  <si>
    <t>CV_FMSY_M</t>
  </si>
  <si>
    <t>CV_BMSY_B0</t>
  </si>
  <si>
    <t>CV_Cref</t>
  </si>
  <si>
    <t>CV_Bref</t>
  </si>
  <si>
    <t>CV_Iref</t>
  </si>
  <si>
    <t>CV_Rec</t>
  </si>
  <si>
    <t>CV_Dep</t>
  </si>
  <si>
    <t>CV_Abun</t>
  </si>
  <si>
    <t>CV_vbK</t>
  </si>
  <si>
    <t>CV_vbLinf</t>
  </si>
  <si>
    <t>CV_vbt0</t>
  </si>
  <si>
    <t>CV_L50</t>
  </si>
  <si>
    <t>CV_LFC</t>
  </si>
  <si>
    <t>CV_LFS</t>
  </si>
  <si>
    <t>CV_wla</t>
  </si>
  <si>
    <t>CV_wlb</t>
  </si>
  <si>
    <t>CV_steep</t>
  </si>
  <si>
    <t>sigmaL</t>
  </si>
  <si>
    <t>MaxAge</t>
  </si>
  <si>
    <t>Units</t>
  </si>
  <si>
    <t>Ref</t>
  </si>
  <si>
    <t>Ref_type</t>
  </si>
  <si>
    <t>Log</t>
  </si>
  <si>
    <t>params</t>
  </si>
  <si>
    <t>PosMPs</t>
  </si>
  <si>
    <t>MPs</t>
  </si>
  <si>
    <t>OM</t>
  </si>
  <si>
    <t>Obs</t>
  </si>
  <si>
    <t>TAC</t>
  </si>
  <si>
    <t>Sense</t>
  </si>
  <si>
    <t>CAL_bins</t>
  </si>
  <si>
    <t>CAL</t>
  </si>
  <si>
    <t>MPrec</t>
  </si>
  <si>
    <t>MPeff</t>
  </si>
  <si>
    <t>ML</t>
  </si>
  <si>
    <t>Lbar</t>
  </si>
  <si>
    <t>Lc</t>
  </si>
  <si>
    <t>LHYear</t>
  </si>
  <si>
    <t>nareas</t>
  </si>
  <si>
    <t>Misc</t>
  </si>
  <si>
    <t>TACbias</t>
  </si>
  <si>
    <t>Column1</t>
  </si>
  <si>
    <t>Column2</t>
  </si>
  <si>
    <t>Column3</t>
  </si>
  <si>
    <t>Column4</t>
  </si>
  <si>
    <t>mixed stock assumption</t>
  </si>
  <si>
    <t>high to moderately high mixing</t>
  </si>
  <si>
    <t>Start conservative - tagging data supports some long distance movement</t>
  </si>
  <si>
    <t>Lower value from DFO 2015, no interval given, upper value taken from den Heyer et al. 2013</t>
  </si>
  <si>
    <t>No SD given in DFO 2015, SD taken from den Heyer et al. 2013</t>
  </si>
  <si>
    <t>Max age 50 reported by Armsworthy and Campana 2010, added 10 encompass all possible age calculations</t>
  </si>
  <si>
    <t>Begin trials with age invariant M (likely a simplification)</t>
  </si>
  <si>
    <t>Beverton-Holt stock recruitment dynamics</t>
  </si>
  <si>
    <t>No recruitment fluctuations are simulated</t>
  </si>
  <si>
    <t>Female values for Scotian Shelf and Grand Banks respectively from Armsworthy and Campana 2010</t>
  </si>
  <si>
    <t>Female values for  Grand Banks and Scotian Shelf respectively from Armsworthy and Campana 2010</t>
  </si>
  <si>
    <t>Sigourney et al. 2006 provide an L50 of 102.99 cm SD 4.78 for females in Gulf of Maine - based on this</t>
  </si>
  <si>
    <t>DFO 2015 states maturity for females at 119 cm in Canada, Sigourney say L99 is 192.94 cm but L75 is 129.07 cm - try this range to start</t>
  </si>
  <si>
    <t>The magnitude of unfished recruitment. Single value. Positive real number</t>
  </si>
  <si>
    <t>The maximum age of individuals that is simulated (there is no 'plus group'). Single value. Positive integer</t>
  </si>
  <si>
    <t>Natural mortality rate. Uniform distribution lower and upper bounds. Positive real number</t>
  </si>
  <si>
    <t>(Optional) Natural mortality rate at age. Vector of length 'maxage'. Positive real number</t>
  </si>
  <si>
    <t>Exponent of the Lorenzen function assuming an inverse relationship between M and weight. Uniform distribution lower and upper bounds. Real numbers &lt;= 0.</t>
  </si>
  <si>
    <t>Inter-annual variability in natural mortality rate expressed as a coefficient of variation. Uniform distribution lower and upper bounds. Non-negative real numbers</t>
  </si>
  <si>
    <t>Mean temporal trend in natural mortality rate, expressed as a percentage change in M per year. Uniform distribution lower and upper bounds. Real numbers</t>
  </si>
  <si>
    <t>Steepness of the stock recruit relationship. Uniform distribution lower and upper bounds. Values from 1/5 to 1</t>
  </si>
  <si>
    <t>Type of stock-recruit relationship. Single value, switch (1) Beverton-Holt (2) Ricker. Integer</t>
  </si>
  <si>
    <t>Process error, the CV of lognormal recruitment deviations. Uniform distribution lower and upper bounds. Non-negative real numbers</t>
  </si>
  <si>
    <t>Autocorrelation in recruitment deviations rec(t)=AC*rec(t-1)+(1-AC)*sigma(t). Uniform distribution lower and upper bounds. Non-negative real numbers</t>
  </si>
  <si>
    <t>(Optional) Period for cyclical recruitment pattern in years. Uniform distribution lower and upper bounds. Non-negative real numbers</t>
  </si>
  <si>
    <t>(Optional) Amplitude in deviation from long-term average recruitment during recruitment cycle (eg a range from 0 to 1 means recruitment decreases or increases by up to 100% each cycle). Uniform distribution lower and upper bounds. 0 &lt; Amplitude &lt; 1</t>
  </si>
  <si>
    <t>Maximum length. Uniform distribution lower and upper bounds. Positive real numbers</t>
  </si>
  <si>
    <t>von Bertalanffy growth parameter k. Uniform distribution lower and upper bounds. Positive real numbers</t>
  </si>
  <si>
    <t>von Bertalanffy theoretical age at length zero. Uniform distribution lower and upper bounds. Non-positive real numbers</t>
  </si>
  <si>
    <t>Coefficient of variation of length-at-age (assumed constant for all age classes). Uniform distribution lower and upper bounds. Positive real numbers</t>
  </si>
  <si>
    <t>Inter-annual variability in growth parameter k. Uniform distribution lower and upper bounds. Non-negative real numbers</t>
  </si>
  <si>
    <t>Mean temporal trend in growth parameter k, expressed as a percentage change in k per year. Uniform distribution lower and upper bounds. Real numbers</t>
  </si>
  <si>
    <t>Inter-annual variability in maximum length. Uniform distribution lower and upper bounds. Non-negative real numbers</t>
  </si>
  <si>
    <t>Mean temporal trend in maximum length, expressed as a percentage change in Linf per year. Uniform distribution lower and upper bounds. Real numbers</t>
  </si>
  <si>
    <t>Length at 50 percent maturity. Uniform distribution lower and upper bounds. Positive real numbers</t>
  </si>
  <si>
    <t>Length increment from 50 percent to 95 percent maturity. Uniform distribution lower and upper bounds. Positive real numbers</t>
  </si>
  <si>
    <t>Current level of stock depletion SSB(current)/SSB(unfished). Uniform distribution lower and upper bounds. Fraction</t>
  </si>
  <si>
    <t>Length-weight parameter alpha. Single value. Positive real number</t>
  </si>
  <si>
    <t>Length-weight parameter beta. Single value. Positive real number</t>
  </si>
  <si>
    <t xml:space="preserve">mixed stock assumption </t>
  </si>
  <si>
    <t>Column5</t>
  </si>
  <si>
    <t>The size of area 1 relative to area 2. Uniform distribution lower and upper bounds. Positive real numbers</t>
  </si>
  <si>
    <t>The fraction of the unfished biomass in stock 1. Uniform distribution lower and upper bounds. Positive real numbers</t>
  </si>
  <si>
    <t>The probability of inviduals in area 1 remaining in area 1 over the course of one year. Uniform distribution lower and upper bounds. Positive fraction.</t>
  </si>
  <si>
    <t>Fraction of discarded fish that die. Uniform distribution lower and upper bounds. Non-negative real numbers</t>
  </si>
  <si>
    <t>The number of years for the historical 'spool-up' simulation. Single value. Positive integer</t>
  </si>
  <si>
    <t>Distribution of fishing in relation to spatial biomass: fishing distribution is proportional to B^Spat_targ. Uniform distribution lower and upper bounds. Real numbers</t>
  </si>
  <si>
    <t>Additional inter-annual variability in fishing mortality rate. Uniform distribution lower and upper bounds. Non-negative real numbers</t>
  </si>
  <si>
    <t>Average percentage change in fishing efficiency (applicable only to forward projection and input controls). Uniform distribution lower and upper bounds. Non-negative real numbers</t>
  </si>
  <si>
    <t>Inter-annual variability in fishing efficiency (applicable only to forward projection and input controls). Uniform distribution lower and upper bounds. Non-negative real numbers</t>
  </si>
  <si>
    <t>Shortest length corresponding to 5 percent vulnerability. Uniform distribution lower and upper bounds. Positive real numbers</t>
  </si>
  <si>
    <t>Shortest length that is fully vulnerable to fishing. Uniform distribution lower and upper bounds. Positive real numbers</t>
  </si>
  <si>
    <t>The vulnerability of fish at Stock@Linf. Uniform distribution lower and upper bounds. Fraction</t>
  </si>
  <si>
    <t>Selectivity parameters in units of size-of-maturity (or absolute eg cm). Single value. Boolean.</t>
  </si>
  <si>
    <t>Shortest length corresponding ot 5 percent retention. Uniform distribution lower and upper bounds. Non-negative real numbers</t>
  </si>
  <si>
    <t>Shortest length that is fully retained. Uniform distribution lower and upper bounds. Non-negative real numbers</t>
  </si>
  <si>
    <t>The retention of fish at Stock@Linf. Uniform distribution lower and upper bounds. Non-negative real numbers</t>
  </si>
  <si>
    <t>Discard rate - the fraction of caught fish that are discarded. Uniform distribution lower and upper bounds. Fraction</t>
  </si>
  <si>
    <t>(Optional) Years representing join-points (vertices) at which historical selectivity pattern changes. Vector. Positive real numbers</t>
  </si>
  <si>
    <t>(Optional) Calendar years corresponding with SelYears (eg 1951, rather than 1), used for plotting only. Vector (of same length as SelYears). Positive real numbers</t>
  </si>
  <si>
    <r>
      <t>(Optional) Lower bound of L5 (use </t>
    </r>
    <r>
      <rPr>
        <sz val="10"/>
        <color rgb="FF000000"/>
        <rFont val="Arial Unicode MS"/>
        <family val="2"/>
      </rPr>
      <t>ChooseSelect</t>
    </r>
    <r>
      <rPr>
        <sz val="10"/>
        <color rgb="FF000000"/>
        <rFont val="Arial"/>
        <family val="2"/>
      </rPr>
      <t> function to set these). Vector. Non-negative real numbers</t>
    </r>
  </si>
  <si>
    <r>
      <t>(Optional) Upper bound of L5 (use </t>
    </r>
    <r>
      <rPr>
        <sz val="10"/>
        <color rgb="FF000000"/>
        <rFont val="Arial Unicode MS"/>
        <family val="2"/>
      </rPr>
      <t>ChooseSelect</t>
    </r>
    <r>
      <rPr>
        <sz val="10"/>
        <color rgb="FF000000"/>
        <rFont val="Arial"/>
        <family val="2"/>
      </rPr>
      <t> function to set these). Vector. Non-negative real numbers</t>
    </r>
  </si>
  <si>
    <r>
      <t>(Optional) Lower bound of LFS (use </t>
    </r>
    <r>
      <rPr>
        <sz val="10"/>
        <color rgb="FF000000"/>
        <rFont val="Arial Unicode MS"/>
        <family val="2"/>
      </rPr>
      <t>ChooseSelect</t>
    </r>
    <r>
      <rPr>
        <sz val="10"/>
        <color rgb="FF000000"/>
        <rFont val="Arial"/>
        <family val="2"/>
      </rPr>
      <t> function to set these). Vector. Non-negative real numbers</t>
    </r>
  </si>
  <si>
    <r>
      <t>(Optional) Upper bound of LFS (use </t>
    </r>
    <r>
      <rPr>
        <sz val="10"/>
        <color rgb="FF000000"/>
        <rFont val="Arial Unicode MS"/>
        <family val="2"/>
      </rPr>
      <t>ChooseSelect</t>
    </r>
    <r>
      <rPr>
        <sz val="10"/>
        <color rgb="FF000000"/>
        <rFont val="Arial"/>
        <family val="2"/>
      </rPr>
      <t> function to set these). Vector. Non-negative real numbers</t>
    </r>
  </si>
  <si>
    <r>
      <t>(Optional) Lower bound of Vmaxlen (use </t>
    </r>
    <r>
      <rPr>
        <sz val="10"/>
        <color rgb="FF000000"/>
        <rFont val="Arial Unicode MS"/>
        <family val="2"/>
      </rPr>
      <t>ChooseSelect</t>
    </r>
    <r>
      <rPr>
        <sz val="10"/>
        <color rgb="FF000000"/>
        <rFont val="Arial"/>
        <family val="2"/>
      </rPr>
      <t> function to set these). Vector. Fraction</t>
    </r>
  </si>
  <si>
    <r>
      <t>(Optional) Upper bound of Vmaxlen (use </t>
    </r>
    <r>
      <rPr>
        <sz val="10"/>
        <color rgb="FF000000"/>
        <rFont val="Arial Unicode MS"/>
        <family val="2"/>
      </rPr>
      <t>ChooseSelect</t>
    </r>
    <r>
      <rPr>
        <sz val="10"/>
        <color rgb="FF000000"/>
        <rFont val="Arial"/>
        <family val="2"/>
      </rPr>
      <t> function to set these). Vector. Fraction</t>
    </r>
  </si>
  <si>
    <t>Log-normal catch observation error expressed as a coefficient of variation. Uniform distribution lower and upper bounds. Non-negative real numbers</t>
  </si>
  <si>
    <t>Log-normal coefficient of variation controlling the sampling of bias in catch observations for each simulation. Uniform distribution lower and upper bounds. Non-negative real numbers</t>
  </si>
  <si>
    <t>Number of catch-at-age observation per time step. Uniform distribution lower and upper bounds. Positive real numbers</t>
  </si>
  <si>
    <t>Effective sample size (independent age draws) of the multinomial catch-at-age observation error model. Uniform distribution lower and upper bounds. Positive integers</t>
  </si>
  <si>
    <t>Number of catch-at-length observation per time step. Uniform distribution lower and upper bounds. Positive integers</t>
  </si>
  <si>
    <t>Effective sample size (independent length draws) of the multinomial catch-at-length observation error model. Uniform distribution lower and upper bounds. Positive integers</t>
  </si>
  <si>
    <t>Observation error in the relative abundance indices expressed as a coefficient of variation. Uniform distribution lower and upper bounds. Positive real numbers</t>
  </si>
  <si>
    <t>Log-normal coefficient of variation controlling error in observations of relative abundance index. Uniform distribution lower and upper bounds. Positive real numbers</t>
  </si>
  <si>
    <t>Log-normal coefficient of variation controlling error in observations of current stock biomass among years. Uniform distribution lower and upper bounds. Positive real numbers</t>
  </si>
  <si>
    <t>Uniform-log bounds for sampling persistent bias in current stock biomass. Uniform-log distribution lower and upper bounds. Positive real numbers</t>
  </si>
  <si>
    <t>A parameter controlling hyperstability/hyperdepletion where values below 1 lead to hyperstability (an index that decreases slower than true abundance) and values above 1 lead to hyperdepletion (an index that decreases more rapidly than true abundance). Uniform distribution lower and upper bounds. Positive real numbers</t>
  </si>
  <si>
    <t>Log-normal coefficient of variation for sampling persistent bias in observed natural mortality rate. Uniform distribution lower and upper bounds. Positive real numbers</t>
  </si>
  <si>
    <t>Log-normal coefficient of variation for sampling persistent bias in length at 50 percent maturity. Uniform distribution lower and upper bounds. Positive real numbers</t>
  </si>
  <si>
    <t>Log-normal coefficient of variation for sampling persistent bias in observed growth parameter K. Uniform distribution lower and upper bounds. Positive real numbers</t>
  </si>
  <si>
    <t>Log-normal coefficient of variation for sampling persistent bias in observed t0. Uniform distribution lower and upper bounds. Positive real numbers</t>
  </si>
  <si>
    <t>Log-normal coefficient of variation for sampling persistent bias in observed maximum length. Uniform distribution lower and upper bounds. Positive real numbers</t>
  </si>
  <si>
    <t>Log-normal coefficient of variation for sampling persistent bias in observed length at first capture. Uniform distribution lower and upper bounds. Positive real numbers</t>
  </si>
  <si>
    <t>Log-normal coefficient of variation for sampling persistent bias in length-at-full selection. Uniform distribution lower and upper bounds. Positive real numbers</t>
  </si>
  <si>
    <t>Log-normal coefficient of variation for sampling persistent bias in FMSY. Uniform distribution lower and upper bounds. Positive real numbers</t>
  </si>
  <si>
    <t>Log-normal coefficient of variation for sampling persistent bias in FMSY/M. Uniform distribution lower and upper bounds. Positive real numbers</t>
  </si>
  <si>
    <t>Log-normal coefficient of variation for sampling persistent bias in BMSY relative to unfished. Uniform distribution lower and upper bounds. Positive real numbers</t>
  </si>
  <si>
    <t>Log-normal coefficient of variation for sampling persistent bias in relative abundance index at BMSY. Uniform distribution lower and upper bounds. Positive real numbers</t>
  </si>
  <si>
    <t>Log-normal coefficient of variation for sampling persistent bias in BMSY. Uniform distribution lower and upper bounds. Positive real numbers</t>
  </si>
  <si>
    <t>Log-normal coefficient of variation for sampling persistent bias in MSY. Uniform distribution lower and upper bounds. Positive real numbers</t>
  </si>
  <si>
    <t>Log-normal coefficient of variation for sampling persistent bias in stock depletion. Uniform distribution lower and upper bounds. Positive real numbers</t>
  </si>
  <si>
    <t>Log-normal coefficient of variation controlling error in observations of stock depletion among years. Uniform distribution lower and upper bounds. Positive real numbers</t>
  </si>
  <si>
    <t>Log-normal coefficient of variation for sampling persistent bias in steepness. Uniform distribution lower and upper bounds. Positive real numbers</t>
  </si>
  <si>
    <t>Log-normal coefficient of variation for sampling persistent bias in recent recruitment strength. Uniform distribution lower and upper bounds. Positive real numbers</t>
  </si>
  <si>
    <t>Mean fraction of TAC taken. Uniform distribution lower and upper bounds. Positive real number.</t>
  </si>
  <si>
    <t>Log-normal coefficient of variation in the fraction of Total Allowable Catch (TAC) taken. Uniform distribution lower and upper bounds. Non-negative real numbers.</t>
  </si>
  <si>
    <t>Mean fraction of TAE taken. Uniform distribution lower and upper bounds. Positive real number.</t>
  </si>
  <si>
    <t>Log-normal coefficient of variation in the fraction of Total Allowable Effort (TAE) taken. Uniform distribution lower and upper bounds. Non-negative real numbers.</t>
  </si>
  <si>
    <t>The real minimum size that is retained expressed as a fraction of the size. Uniform distribution lower and upper bounds. Positive real number.</t>
  </si>
  <si>
    <t>Log-normal coefficient of variation controlling mismatch between a minimum size limit and the real minimum size retained. Uniform distribution lower and upper bounds. Non-negative real numbers.</t>
  </si>
  <si>
    <t>Age</t>
  </si>
  <si>
    <t>class</t>
  </si>
  <si>
    <t>Males</t>
  </si>
  <si>
    <t>Females</t>
  </si>
  <si>
    <t>S.D.</t>
  </si>
  <si>
    <t>n</t>
  </si>
  <si>
    <t>CV (SD/mean)</t>
  </si>
  <si>
    <t>Mean FL</t>
  </si>
  <si>
    <t>Estimated from female values Table 2 of Armsworthy and Campana 2010 - see Calc. LenCV sheet</t>
  </si>
  <si>
    <t>Assessment model</t>
  </si>
  <si>
    <t>2013 Total Biomass</t>
  </si>
  <si>
    <t>2013 SSB</t>
  </si>
  <si>
    <t>year</t>
  </si>
  <si>
    <t>totalBT</t>
  </si>
  <si>
    <t>Assessment model SSB</t>
  </si>
  <si>
    <t>ssBT</t>
  </si>
  <si>
    <t>Assessment model total biomass</t>
  </si>
  <si>
    <t>SSB proportion</t>
  </si>
  <si>
    <t>Mean proportion</t>
  </si>
  <si>
    <t>Total biomass 2017</t>
  </si>
  <si>
    <t>Predicted SSB 2017 based on mean proportion SSB</t>
  </si>
  <si>
    <t>limited gradient in M on average</t>
  </si>
  <si>
    <t>No interannual variation in growth rate</t>
  </si>
  <si>
    <t>No annual gradient in growth rate</t>
  </si>
  <si>
    <t>No interannual variation in maximum length</t>
  </si>
  <si>
    <t>no annual gradient in maximum length</t>
  </si>
  <si>
    <t>targetting in proportion to vulnerable biomass (Effort per CPUE)</t>
  </si>
  <si>
    <t>DFO 2015 states: "The stock-recruit relationship for halibut could not be well described by the more commonly used models". Therefore, a broad range was used. Cox et al. 2016 used 0.95</t>
  </si>
  <si>
    <t>Standard error of log-recruitment from Cox et al. 2016</t>
  </si>
  <si>
    <t>Taken from Cox et al. 2016</t>
  </si>
  <si>
    <t>Estimated unfished SSB from Cox et al 2016</t>
  </si>
  <si>
    <t>Proportion of unfished SSB in 2017</t>
  </si>
  <si>
    <t>Cox et al. state 2013 SSB 8% of unfished SSB, Calc. D is ~12%</t>
  </si>
  <si>
    <t>Neilson et al. did not provide confidence interval, stated 0.77 survival</t>
  </si>
  <si>
    <t>Effort has been constant, catch about the TAC each year</t>
  </si>
  <si>
    <t>Fish above legal length are retained</t>
  </si>
  <si>
    <t>Minor percentage changes in catchability - no reason to suspect changes</t>
  </si>
  <si>
    <t>No reason to suspect variability</t>
  </si>
  <si>
    <t>Generally fish TAC</t>
  </si>
  <si>
    <t>81 cm minimum length</t>
  </si>
  <si>
    <t>Asymptotic - selectivity modelled as knife-edged</t>
  </si>
  <si>
    <t>Estimated from selectivity in Cox et al. 2016 and length at age from Armsworthy and Campana 2010</t>
  </si>
  <si>
    <t>Relatively constrained catch over/under reporting - taken from Capelin example</t>
  </si>
  <si>
    <t>Expected to be low given size and value of fishery</t>
  </si>
  <si>
    <t>trawl</t>
  </si>
  <si>
    <t>longline</t>
  </si>
  <si>
    <t>Total</t>
  </si>
  <si>
    <t>mean</t>
  </si>
  <si>
    <t>sd</t>
  </si>
  <si>
    <t>Approx. Mean +/- 25 from Armsworthy and Campana</t>
  </si>
  <si>
    <t>Sampling of Armsworthy and Campana is unclear</t>
  </si>
  <si>
    <t>Assume same as Catch at Age</t>
  </si>
  <si>
    <t>Stratified_Total</t>
  </si>
  <si>
    <t>Standard_Error</t>
  </si>
  <si>
    <t>Stratified_Mean</t>
  </si>
  <si>
    <t>Number of samples unknown - assume SD = SE</t>
  </si>
  <si>
    <t>CV</t>
  </si>
  <si>
    <t>min</t>
  </si>
  <si>
    <t>max</t>
  </si>
  <si>
    <t>Calculated from the stratifed random halibut/RV tow, assuming SD=SE</t>
  </si>
  <si>
    <t>predicted</t>
  </si>
  <si>
    <t>lowerci</t>
  </si>
  <si>
    <t>upperci</t>
  </si>
  <si>
    <t>Values are the standardized catch rate</t>
  </si>
  <si>
    <t>Based on Calc Lobs, 95% CI appears large; Capelin calls 0.2 to 0.5 high for Btobs</t>
  </si>
  <si>
    <t>CV in total abundance estimates are high</t>
  </si>
  <si>
    <t>Any survey of absolute abundance could be wrong by factor of 3</t>
  </si>
  <si>
    <t xml:space="preserve">Mean lengths are unlikely to be biased. </t>
  </si>
  <si>
    <t>As Generic_Obs</t>
  </si>
  <si>
    <t>Moderately biased estimates of length at first capture</t>
  </si>
  <si>
    <t>Moderately biased estimates of length at full selection</t>
  </si>
  <si>
    <t>FMSY may be inaccurately known</t>
  </si>
  <si>
    <t>The ratio of FMSY to M may be inaccurate</t>
  </si>
  <si>
    <t>Steepness may be innaccurate</t>
  </si>
  <si>
    <t>Recruitment estimates may be moderately inaccurate</t>
  </si>
  <si>
    <t>Unused in this version of DLMtool</t>
  </si>
  <si>
    <t>I do not know how CPUE indices fare for longline surveys?</t>
  </si>
  <si>
    <t>Natural mortality rate estimates may be wrong, but these are a long lived fish, so it is unlikely they are off by much</t>
  </si>
  <si>
    <t>Canadian</t>
  </si>
  <si>
    <t>Mean Landings</t>
  </si>
  <si>
    <t>Mean TAC</t>
  </si>
  <si>
    <t>Diff</t>
  </si>
  <si>
    <t>Diff of TAC %</t>
  </si>
  <si>
    <t>If start in 1998 when minimum size was established, and TAC began to increase</t>
  </si>
  <si>
    <t>See that on average fish within about 2-10% of TAC</t>
  </si>
  <si>
    <t>Fish year round on a TAC, no variance</t>
  </si>
  <si>
    <t>Very limited, mimimul legal size</t>
  </si>
  <si>
    <t>1970-2013</t>
  </si>
  <si>
    <t>The last year that assessments predict F and B is 2013</t>
  </si>
  <si>
    <t xml:space="preserve">DFO. 2015. 2014 Assessment of Atlantic Halibut on the Scotian Shelf and Southern Grand Banks (NAFO Divisions 3NOPs4VWX5Zc). DFO Can. Sci. Advis. Sec. Sci. Advis. Rep. 2015/012 </t>
  </si>
  <si>
    <t>Not in units of length  at maturity</t>
  </si>
  <si>
    <t>Female values for the Grand Banks and Scotian Shelf respectively from Armsworthy and Campana 2010</t>
  </si>
  <si>
    <t>Halibut_Atl_DFO</t>
  </si>
  <si>
    <t>Agency</t>
  </si>
  <si>
    <t>Region</t>
  </si>
  <si>
    <t>Latitude</t>
  </si>
  <si>
    <t>Longitude</t>
  </si>
  <si>
    <t>Species</t>
  </si>
  <si>
    <t>Hippoglossus hippoglossus</t>
  </si>
  <si>
    <t xml:space="preserve">Atlantic Halibut </t>
  </si>
  <si>
    <t>Common_Name</t>
  </si>
  <si>
    <t>Atlantic  3NOPS4VWX5Zc</t>
  </si>
  <si>
    <t>DFO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</si>
</sst>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0">
    <xf numFmtId="0" fontId="0" fillId="0" borderId="0" xfId="0"/>
    <xf numFmtId="0" fontId="16" fillId="0" borderId="0" xfId="0" applyFont="1"/>
    <xf numFmtId="0" fontId="18" fillId="0" borderId="0" xfId="0" applyFont="1"/>
    <xf numFmtId="3" fontId="0" fillId="0" borderId="0" xfId="0" applyNumberFormat="1"/>
    <xf numFmtId="0" fontId="1" fillId="0" borderId="0" xfId="0" applyFont="1"/>
    <xf numFmtId="0" fontId="0" fillId="0" borderId="0" xfId="0" applyFont="1"/>
    <xf numFmtId="1" fontId="0" fillId="0" borderId="0" xfId="41" applyNumberFormat="1" applyFont="1" applyFill="1"/>
    <xf numFmtId="0" fontId="1" fillId="0" borderId="0" xfId="41" applyFill="1"/>
    <xf numFmtId="0" fontId="1" fillId="0" borderId="0" xfId="41"/>
    <xf numFmtId="0" fontId="0" fillId="0" borderId="0" xfId="0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1:F35" totalsRowShown="0">
  <tableColumns count="6">
    <tableColumn id="1" name="Slot"/>
    <tableColumn id="2" name="Column1"/>
    <tableColumn id="3" name="Column2"/>
    <tableColumn id="4" name="Column3"/>
    <tableColumn id="5" name="Column4"/>
    <tableColumn id="6" name="Column5"/>
  </tableColumns>
  <tableStyleInfo name="none" showFirstColumn="1" showLastColumn="0" showRowStripes="0" showColumnStripes="0"/>
</table>
</file>

<file path=xl/tables/table2.xml><?xml version="1.0" encoding="utf-8"?>
<table xmlns="http://schemas.openxmlformats.org/spreadsheetml/2006/main" id="4" name="Table4" displayName="Table4" ref="A1:F27" totalsRowShown="0">
  <tableColumns count="6">
    <tableColumn id="1" name="Slot"/>
    <tableColumn id="2" name="Column1"/>
    <tableColumn id="3" name="Column2"/>
    <tableColumn id="4" name="Column3"/>
    <tableColumn id="5" name="Column4"/>
    <tableColumn id="6" name="Column5"/>
  </tableColumns>
  <tableStyleInfo name="none" showFirstColumn="1" showLastColumn="0" showRowStripes="0" showColumnStripes="0"/>
</table>
</file>

<file path=xl/tables/table3.xml><?xml version="1.0" encoding="utf-8"?>
<table xmlns="http://schemas.openxmlformats.org/spreadsheetml/2006/main" id="5" name="Table5" displayName="Table5" ref="A1:F30" totalsRowShown="0">
  <tableColumns count="6">
    <tableColumn id="1" name="Slot"/>
    <tableColumn id="2" name="Column1"/>
    <tableColumn id="3" name="Column2"/>
    <tableColumn id="4" name="Column3"/>
    <tableColumn id="5" name="Column4"/>
    <tableColumn id="6" name="Column5"/>
  </tableColumns>
  <tableStyleInfo name="none" showFirstColumn="1" showLastColumn="0" showRowStripes="0" showColumnStripes="0"/>
</table>
</file>

<file path=xl/tables/table4.xml><?xml version="1.0" encoding="utf-8"?>
<table xmlns="http://schemas.openxmlformats.org/spreadsheetml/2006/main" id="6" name="Table6" displayName="Table6" ref="A1:D9" totalsRowShown="0">
  <tableColumns count="4">
    <tableColumn id="1" name="Slot"/>
    <tableColumn id="2" name="Column1"/>
    <tableColumn id="3" name="Column2"/>
    <tableColumn id="4" name="Column3"/>
  </tableColumns>
  <tableStyleInfo name="none" showFirstColumn="1" showLastColumn="0" showRowStripes="0" showColumnStripes="0"/>
</table>
</file>

<file path=xl/tables/table5.xml><?xml version="1.0" encoding="utf-8"?>
<table xmlns="http://schemas.openxmlformats.org/spreadsheetml/2006/main" id="7" name="Table7" displayName="Table7" ref="A1:A76" totalsRowShown="0">
  <tableColumns count="1">
    <tableColumn id="1" name="Slot"/>
  </tableColumns>
  <tableStyleInfo name="none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3" sqref="A3"/>
    </sheetView>
  </sheetViews>
  <sheetFormatPr defaultRowHeight="14.5" x14ac:dyDescent="0.35"/>
  <cols>
    <col min="1" max="1" width="12.6328125" customWidth="1"/>
    <col min="4" max="4" width="68.453125" customWidth="1"/>
  </cols>
  <sheetData>
    <row r="1" spans="1:6" x14ac:dyDescent="0.35">
      <c r="A1" t="s">
        <v>0</v>
      </c>
      <c r="B1" t="s">
        <v>169</v>
      </c>
      <c r="C1" t="s">
        <v>170</v>
      </c>
      <c r="D1" t="s">
        <v>171</v>
      </c>
      <c r="E1" s="1" t="s">
        <v>172</v>
      </c>
      <c r="F1" t="s">
        <v>213</v>
      </c>
    </row>
    <row r="2" spans="1:6" x14ac:dyDescent="0.35">
      <c r="A2" t="s">
        <v>1</v>
      </c>
      <c r="B2" t="s">
        <v>365</v>
      </c>
    </row>
    <row r="3" spans="1:6" x14ac:dyDescent="0.35">
      <c r="A3" t="s">
        <v>373</v>
      </c>
      <c r="B3" t="s">
        <v>372</v>
      </c>
    </row>
    <row r="4" spans="1:6" x14ac:dyDescent="0.35">
      <c r="A4" t="s">
        <v>370</v>
      </c>
      <c r="B4" t="s">
        <v>371</v>
      </c>
    </row>
    <row r="5" spans="1:6" x14ac:dyDescent="0.35">
      <c r="A5" t="s">
        <v>2</v>
      </c>
      <c r="B5">
        <v>60</v>
      </c>
      <c r="D5" t="s">
        <v>178</v>
      </c>
      <c r="E5" s="2" t="s">
        <v>187</v>
      </c>
    </row>
    <row r="6" spans="1:6" x14ac:dyDescent="0.35">
      <c r="A6" t="s">
        <v>3</v>
      </c>
      <c r="B6">
        <v>100</v>
      </c>
      <c r="E6" s="2" t="s">
        <v>186</v>
      </c>
    </row>
    <row r="7" spans="1:6" x14ac:dyDescent="0.35">
      <c r="A7" t="s">
        <v>4</v>
      </c>
      <c r="B7">
        <v>0.14000000000000001</v>
      </c>
      <c r="C7">
        <v>0.22</v>
      </c>
      <c r="D7" t="s">
        <v>176</v>
      </c>
      <c r="E7" s="2" t="s">
        <v>188</v>
      </c>
    </row>
    <row r="8" spans="1:6" x14ac:dyDescent="0.35">
      <c r="A8" t="s">
        <v>5</v>
      </c>
      <c r="D8" t="s">
        <v>179</v>
      </c>
      <c r="E8" s="2" t="s">
        <v>189</v>
      </c>
    </row>
    <row r="9" spans="1:6" x14ac:dyDescent="0.35">
      <c r="A9" t="s">
        <v>6</v>
      </c>
      <c r="D9" t="s">
        <v>179</v>
      </c>
      <c r="E9" s="2" t="s">
        <v>190</v>
      </c>
    </row>
    <row r="10" spans="1:6" x14ac:dyDescent="0.35">
      <c r="A10" t="s">
        <v>7</v>
      </c>
      <c r="B10">
        <v>0.08</v>
      </c>
      <c r="C10">
        <v>0.08</v>
      </c>
      <c r="D10" t="s">
        <v>177</v>
      </c>
      <c r="E10" s="2" t="s">
        <v>191</v>
      </c>
    </row>
    <row r="11" spans="1:6" x14ac:dyDescent="0.35">
      <c r="A11" t="s">
        <v>8</v>
      </c>
      <c r="B11">
        <v>0</v>
      </c>
      <c r="C11">
        <v>0</v>
      </c>
      <c r="D11" t="s">
        <v>294</v>
      </c>
      <c r="E11" s="2" t="s">
        <v>192</v>
      </c>
    </row>
    <row r="12" spans="1:6" ht="43.5" x14ac:dyDescent="0.35">
      <c r="A12" t="s">
        <v>9</v>
      </c>
      <c r="B12">
        <v>0.4</v>
      </c>
      <c r="C12">
        <v>0.95</v>
      </c>
      <c r="D12" s="9" t="s">
        <v>300</v>
      </c>
      <c r="E12" s="2" t="s">
        <v>193</v>
      </c>
    </row>
    <row r="13" spans="1:6" x14ac:dyDescent="0.35">
      <c r="A13" t="s">
        <v>10</v>
      </c>
      <c r="B13">
        <v>1</v>
      </c>
      <c r="D13" t="s">
        <v>180</v>
      </c>
      <c r="E13" s="2" t="s">
        <v>194</v>
      </c>
    </row>
    <row r="14" spans="1:6" x14ac:dyDescent="0.35">
      <c r="A14" t="s">
        <v>11</v>
      </c>
      <c r="B14">
        <v>0.25</v>
      </c>
      <c r="C14">
        <v>0.25</v>
      </c>
      <c r="D14" t="s">
        <v>301</v>
      </c>
      <c r="E14" s="2" t="s">
        <v>195</v>
      </c>
    </row>
    <row r="15" spans="1:6" x14ac:dyDescent="0.35">
      <c r="A15" t="s">
        <v>12</v>
      </c>
      <c r="B15">
        <v>0</v>
      </c>
      <c r="C15">
        <v>0</v>
      </c>
      <c r="E15" s="2" t="s">
        <v>196</v>
      </c>
    </row>
    <row r="16" spans="1:6" x14ac:dyDescent="0.35">
      <c r="A16" t="s">
        <v>13</v>
      </c>
      <c r="D16" t="s">
        <v>181</v>
      </c>
      <c r="E16" s="2" t="s">
        <v>197</v>
      </c>
    </row>
    <row r="17" spans="1:6" x14ac:dyDescent="0.35">
      <c r="A17" t="s">
        <v>14</v>
      </c>
      <c r="D17" t="s">
        <v>181</v>
      </c>
      <c r="E17" s="2" t="s">
        <v>198</v>
      </c>
    </row>
    <row r="18" spans="1:6" x14ac:dyDescent="0.35">
      <c r="A18" t="s">
        <v>15</v>
      </c>
      <c r="B18">
        <v>210.8</v>
      </c>
      <c r="C18">
        <v>287.89999999999998</v>
      </c>
      <c r="D18" t="s">
        <v>182</v>
      </c>
      <c r="E18" s="2" t="s">
        <v>199</v>
      </c>
    </row>
    <row r="19" spans="1:6" x14ac:dyDescent="0.35">
      <c r="A19" t="s">
        <v>16</v>
      </c>
      <c r="B19">
        <v>0.03</v>
      </c>
      <c r="C19">
        <v>0.09</v>
      </c>
      <c r="D19" t="s">
        <v>183</v>
      </c>
      <c r="E19" s="2" t="s">
        <v>200</v>
      </c>
    </row>
    <row r="20" spans="1:6" x14ac:dyDescent="0.35">
      <c r="A20" t="s">
        <v>17</v>
      </c>
      <c r="B20">
        <v>-5.4</v>
      </c>
      <c r="C20">
        <v>-0.76</v>
      </c>
      <c r="D20" t="s">
        <v>364</v>
      </c>
      <c r="E20" s="2" t="s">
        <v>201</v>
      </c>
    </row>
    <row r="21" spans="1:6" x14ac:dyDescent="0.35">
      <c r="A21" t="s">
        <v>18</v>
      </c>
      <c r="B21">
        <v>0.05</v>
      </c>
      <c r="C21">
        <v>0.2</v>
      </c>
      <c r="D21" t="s">
        <v>281</v>
      </c>
      <c r="E21" s="2" t="s">
        <v>202</v>
      </c>
    </row>
    <row r="22" spans="1:6" x14ac:dyDescent="0.35">
      <c r="A22" t="s">
        <v>19</v>
      </c>
      <c r="B22">
        <v>0</v>
      </c>
      <c r="C22">
        <v>0</v>
      </c>
      <c r="D22" t="s">
        <v>295</v>
      </c>
      <c r="E22" s="2" t="s">
        <v>203</v>
      </c>
    </row>
    <row r="23" spans="1:6" x14ac:dyDescent="0.35">
      <c r="A23" t="s">
        <v>20</v>
      </c>
      <c r="B23">
        <v>0</v>
      </c>
      <c r="C23">
        <v>0</v>
      </c>
      <c r="D23" t="s">
        <v>296</v>
      </c>
      <c r="E23" s="2" t="s">
        <v>204</v>
      </c>
    </row>
    <row r="24" spans="1:6" x14ac:dyDescent="0.35">
      <c r="A24" t="s">
        <v>21</v>
      </c>
      <c r="B24">
        <v>0</v>
      </c>
      <c r="C24">
        <v>0</v>
      </c>
      <c r="D24" t="s">
        <v>297</v>
      </c>
      <c r="E24" s="2" t="s">
        <v>205</v>
      </c>
    </row>
    <row r="25" spans="1:6" x14ac:dyDescent="0.35">
      <c r="A25" t="s">
        <v>22</v>
      </c>
      <c r="B25">
        <v>0</v>
      </c>
      <c r="C25" s="3">
        <v>0</v>
      </c>
      <c r="D25" t="s">
        <v>298</v>
      </c>
      <c r="E25" s="2" t="s">
        <v>206</v>
      </c>
    </row>
    <row r="26" spans="1:6" x14ac:dyDescent="0.35">
      <c r="A26" t="s">
        <v>23</v>
      </c>
      <c r="B26">
        <v>98</v>
      </c>
      <c r="C26">
        <v>108</v>
      </c>
      <c r="D26" t="s">
        <v>184</v>
      </c>
      <c r="E26" s="2" t="s">
        <v>207</v>
      </c>
    </row>
    <row r="27" spans="1:6" x14ac:dyDescent="0.35">
      <c r="A27" t="s">
        <v>24</v>
      </c>
      <c r="B27">
        <v>15</v>
      </c>
      <c r="C27">
        <v>30</v>
      </c>
      <c r="D27" t="s">
        <v>185</v>
      </c>
      <c r="E27" s="2" t="s">
        <v>208</v>
      </c>
    </row>
    <row r="28" spans="1:6" x14ac:dyDescent="0.35">
      <c r="A28" t="s">
        <v>25</v>
      </c>
      <c r="B28">
        <v>0.08</v>
      </c>
      <c r="C28">
        <v>0.25</v>
      </c>
      <c r="D28" t="s">
        <v>305</v>
      </c>
      <c r="E28" s="2" t="s">
        <v>209</v>
      </c>
    </row>
    <row r="29" spans="1:6" x14ac:dyDescent="0.35">
      <c r="A29" t="s">
        <v>26</v>
      </c>
      <c r="B29">
        <v>6.7299999999999999E-3</v>
      </c>
      <c r="D29" t="s">
        <v>302</v>
      </c>
      <c r="E29" s="2" t="s">
        <v>210</v>
      </c>
    </row>
    <row r="30" spans="1:6" x14ac:dyDescent="0.35">
      <c r="A30" t="s">
        <v>27</v>
      </c>
      <c r="B30">
        <v>3.12</v>
      </c>
      <c r="D30" t="s">
        <v>302</v>
      </c>
      <c r="E30" s="2" t="s">
        <v>211</v>
      </c>
    </row>
    <row r="31" spans="1:6" x14ac:dyDescent="0.35">
      <c r="A31" t="s">
        <v>28</v>
      </c>
      <c r="B31">
        <v>0.5</v>
      </c>
      <c r="C31">
        <v>0.5</v>
      </c>
      <c r="D31" t="s">
        <v>212</v>
      </c>
      <c r="E31" s="2" t="s">
        <v>214</v>
      </c>
      <c r="F31" t="s">
        <v>175</v>
      </c>
    </row>
    <row r="32" spans="1:6" x14ac:dyDescent="0.35">
      <c r="A32" t="s">
        <v>29</v>
      </c>
      <c r="B32">
        <v>0.5</v>
      </c>
      <c r="C32">
        <v>0.5</v>
      </c>
      <c r="D32" t="s">
        <v>173</v>
      </c>
      <c r="E32" s="2" t="s">
        <v>215</v>
      </c>
      <c r="F32" t="s">
        <v>175</v>
      </c>
    </row>
    <row r="33" spans="1:6" x14ac:dyDescent="0.35">
      <c r="A33" t="s">
        <v>30</v>
      </c>
      <c r="B33">
        <v>0.6</v>
      </c>
      <c r="C33">
        <v>0.9</v>
      </c>
      <c r="D33" t="s">
        <v>174</v>
      </c>
      <c r="E33" s="2" t="s">
        <v>216</v>
      </c>
      <c r="F33" t="s">
        <v>175</v>
      </c>
    </row>
    <row r="34" spans="1:6" x14ac:dyDescent="0.35">
      <c r="A34" t="s">
        <v>31</v>
      </c>
      <c r="B34">
        <v>0.23</v>
      </c>
      <c r="C34">
        <v>0.23</v>
      </c>
      <c r="D34" t="s">
        <v>306</v>
      </c>
      <c r="E34" s="2" t="s">
        <v>217</v>
      </c>
    </row>
    <row r="35" spans="1:6" x14ac:dyDescent="0.35">
      <c r="A35" t="s">
        <v>32</v>
      </c>
      <c r="B35" t="s">
        <v>362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Q1" sqref="Q1:T21"/>
    </sheetView>
  </sheetViews>
  <sheetFormatPr defaultRowHeight="14.5" x14ac:dyDescent="0.35"/>
  <sheetData>
    <row r="1" spans="1:11" x14ac:dyDescent="0.35">
      <c r="A1" s="8" t="s">
        <v>98</v>
      </c>
      <c r="B1" s="8" t="s">
        <v>147</v>
      </c>
      <c r="C1" s="8" t="s">
        <v>325</v>
      </c>
      <c r="D1" s="8" t="s">
        <v>326</v>
      </c>
      <c r="E1" s="8" t="s">
        <v>327</v>
      </c>
      <c r="F1" s="8" t="s">
        <v>326</v>
      </c>
      <c r="G1" s="7" t="s">
        <v>329</v>
      </c>
      <c r="H1" s="7" t="s">
        <v>328</v>
      </c>
    </row>
    <row r="2" spans="1:11" x14ac:dyDescent="0.35">
      <c r="A2" s="8">
        <v>1970</v>
      </c>
      <c r="B2" s="8">
        <v>4104197</v>
      </c>
      <c r="C2" s="8">
        <v>486875</v>
      </c>
      <c r="D2" s="8">
        <v>156006</v>
      </c>
      <c r="E2" s="8">
        <v>0.12</v>
      </c>
      <c r="F2" s="8">
        <v>0.04</v>
      </c>
      <c r="G2">
        <f>F2/E2</f>
        <v>0.33333333333333337</v>
      </c>
    </row>
    <row r="3" spans="1:11" x14ac:dyDescent="0.35">
      <c r="A3" s="8">
        <v>1971</v>
      </c>
      <c r="B3" s="8">
        <v>4151482</v>
      </c>
      <c r="C3" s="8">
        <v>560384</v>
      </c>
      <c r="D3" s="8">
        <v>236453</v>
      </c>
      <c r="E3" s="8">
        <v>0.13</v>
      </c>
      <c r="F3" s="8">
        <v>0.06</v>
      </c>
      <c r="G3">
        <f t="shared" ref="G3:G45" si="0">F3/E3</f>
        <v>0.46153846153846151</v>
      </c>
      <c r="J3" t="s">
        <v>332</v>
      </c>
    </row>
    <row r="4" spans="1:11" x14ac:dyDescent="0.35">
      <c r="A4" s="8">
        <v>1972</v>
      </c>
      <c r="B4" s="8">
        <v>4239783</v>
      </c>
      <c r="C4" s="8">
        <v>404199</v>
      </c>
      <c r="D4" s="8">
        <v>94259</v>
      </c>
      <c r="E4" s="8">
        <v>0.1</v>
      </c>
      <c r="F4" s="8">
        <v>0.02</v>
      </c>
      <c r="G4">
        <f t="shared" si="0"/>
        <v>0.19999999999999998</v>
      </c>
    </row>
    <row r="5" spans="1:11" x14ac:dyDescent="0.35">
      <c r="A5" s="8">
        <v>1973</v>
      </c>
      <c r="B5" s="8">
        <v>4239783</v>
      </c>
      <c r="C5" s="8">
        <v>612480</v>
      </c>
      <c r="D5" s="8">
        <v>161044</v>
      </c>
      <c r="E5" s="8">
        <v>0.14000000000000001</v>
      </c>
      <c r="F5" s="8">
        <v>0.04</v>
      </c>
      <c r="G5">
        <f t="shared" si="0"/>
        <v>0.2857142857142857</v>
      </c>
      <c r="J5" t="s">
        <v>330</v>
      </c>
      <c r="K5">
        <f>MIN(G2:G45)</f>
        <v>0.11594202898550726</v>
      </c>
    </row>
    <row r="6" spans="1:11" x14ac:dyDescent="0.35">
      <c r="A6" s="8">
        <v>1974</v>
      </c>
      <c r="B6" s="8">
        <v>4125890</v>
      </c>
      <c r="C6" s="8">
        <v>883968</v>
      </c>
      <c r="D6" s="8">
        <v>248254</v>
      </c>
      <c r="E6" s="8">
        <v>0.21</v>
      </c>
      <c r="F6" s="8">
        <v>0.06</v>
      </c>
      <c r="G6">
        <f t="shared" si="0"/>
        <v>0.2857142857142857</v>
      </c>
      <c r="J6" t="s">
        <v>331</v>
      </c>
      <c r="K6">
        <f>MAX(G2:G45)</f>
        <v>0.46153846153846151</v>
      </c>
    </row>
    <row r="7" spans="1:11" x14ac:dyDescent="0.35">
      <c r="A7" s="8">
        <v>1975</v>
      </c>
      <c r="B7" s="8">
        <v>4239783</v>
      </c>
      <c r="C7" s="8">
        <v>938511</v>
      </c>
      <c r="D7" s="8">
        <v>213616</v>
      </c>
      <c r="E7" s="8">
        <v>0.22</v>
      </c>
      <c r="F7" s="8">
        <v>0.05</v>
      </c>
      <c r="G7">
        <f t="shared" si="0"/>
        <v>0.22727272727272729</v>
      </c>
      <c r="J7" t="s">
        <v>320</v>
      </c>
      <c r="K7">
        <f>AVERAGE(G2:G45)</f>
        <v>0.23192231114633899</v>
      </c>
    </row>
    <row r="8" spans="1:11" x14ac:dyDescent="0.35">
      <c r="A8" s="8">
        <v>1976</v>
      </c>
      <c r="B8" s="8">
        <v>3911580</v>
      </c>
      <c r="C8" s="8">
        <v>1484065</v>
      </c>
      <c r="D8" s="8">
        <v>340713</v>
      </c>
      <c r="E8" s="8">
        <v>0.38</v>
      </c>
      <c r="F8" s="8">
        <v>0.09</v>
      </c>
      <c r="G8">
        <f t="shared" si="0"/>
        <v>0.23684210526315788</v>
      </c>
    </row>
    <row r="9" spans="1:11" x14ac:dyDescent="0.35">
      <c r="A9" s="8">
        <v>1977</v>
      </c>
      <c r="B9" s="8">
        <v>4239783</v>
      </c>
      <c r="C9" s="8">
        <v>1757445</v>
      </c>
      <c r="D9" s="8">
        <v>479994</v>
      </c>
      <c r="E9" s="8">
        <v>0.41</v>
      </c>
      <c r="F9" s="8">
        <v>0.11</v>
      </c>
      <c r="G9">
        <f t="shared" si="0"/>
        <v>0.26829268292682928</v>
      </c>
    </row>
    <row r="10" spans="1:11" x14ac:dyDescent="0.35">
      <c r="A10" s="8">
        <v>1978</v>
      </c>
      <c r="B10" s="8">
        <v>4178091</v>
      </c>
      <c r="C10" s="8">
        <v>1051959</v>
      </c>
      <c r="D10" s="8">
        <v>227131</v>
      </c>
      <c r="E10" s="8">
        <v>0.25</v>
      </c>
      <c r="F10" s="8">
        <v>0.05</v>
      </c>
      <c r="G10">
        <f t="shared" si="0"/>
        <v>0.2</v>
      </c>
    </row>
    <row r="11" spans="1:11" x14ac:dyDescent="0.35">
      <c r="A11" s="8">
        <v>1979</v>
      </c>
      <c r="B11" s="8">
        <v>4114535</v>
      </c>
      <c r="C11" s="8">
        <v>1348688</v>
      </c>
      <c r="D11" s="8">
        <v>239834</v>
      </c>
      <c r="E11" s="8">
        <v>0.33</v>
      </c>
      <c r="F11" s="8">
        <v>0.06</v>
      </c>
      <c r="G11">
        <f t="shared" si="0"/>
        <v>0.1818181818181818</v>
      </c>
    </row>
    <row r="12" spans="1:11" x14ac:dyDescent="0.35">
      <c r="A12" s="8">
        <v>1980</v>
      </c>
      <c r="B12" s="8">
        <v>4239783</v>
      </c>
      <c r="C12" s="8">
        <v>1652491</v>
      </c>
      <c r="D12" s="8">
        <v>343813</v>
      </c>
      <c r="E12" s="8">
        <v>0.39</v>
      </c>
      <c r="F12" s="8">
        <v>0.08</v>
      </c>
      <c r="G12">
        <f t="shared" si="0"/>
        <v>0.20512820512820512</v>
      </c>
    </row>
    <row r="13" spans="1:11" x14ac:dyDescent="0.35">
      <c r="A13" s="8">
        <v>1981</v>
      </c>
      <c r="B13" s="8">
        <v>4239783</v>
      </c>
      <c r="C13" s="8">
        <v>1316504</v>
      </c>
      <c r="D13" s="8">
        <v>338349</v>
      </c>
      <c r="E13" s="8">
        <v>0.31</v>
      </c>
      <c r="F13" s="8">
        <v>0.08</v>
      </c>
      <c r="G13">
        <f t="shared" si="0"/>
        <v>0.25806451612903225</v>
      </c>
    </row>
    <row r="14" spans="1:11" x14ac:dyDescent="0.35">
      <c r="A14" s="8">
        <v>1982</v>
      </c>
      <c r="B14" s="8">
        <v>4227580</v>
      </c>
      <c r="C14" s="8">
        <v>969238</v>
      </c>
      <c r="D14" s="8">
        <v>253505</v>
      </c>
      <c r="E14" s="8">
        <v>0.23</v>
      </c>
      <c r="F14" s="8">
        <v>0.06</v>
      </c>
      <c r="G14">
        <f t="shared" si="0"/>
        <v>0.2608695652173913</v>
      </c>
    </row>
    <row r="15" spans="1:11" x14ac:dyDescent="0.35">
      <c r="A15" s="8">
        <v>1983</v>
      </c>
      <c r="B15" s="8">
        <v>4239783</v>
      </c>
      <c r="C15" s="8">
        <v>298177</v>
      </c>
      <c r="D15" s="8">
        <v>89303</v>
      </c>
      <c r="E15" s="8">
        <v>7.0000000000000007E-2</v>
      </c>
      <c r="F15" s="8">
        <v>0.02</v>
      </c>
      <c r="G15">
        <f t="shared" si="0"/>
        <v>0.2857142857142857</v>
      </c>
    </row>
    <row r="16" spans="1:11" x14ac:dyDescent="0.35">
      <c r="A16" s="8">
        <v>1984</v>
      </c>
      <c r="B16" s="8">
        <v>4226140</v>
      </c>
      <c r="C16" s="8">
        <v>837621</v>
      </c>
      <c r="D16" s="8">
        <v>223851</v>
      </c>
      <c r="E16" s="8">
        <v>0.2</v>
      </c>
      <c r="F16" s="8">
        <v>0.05</v>
      </c>
      <c r="G16">
        <f t="shared" si="0"/>
        <v>0.25</v>
      </c>
    </row>
    <row r="17" spans="1:7" x14ac:dyDescent="0.35">
      <c r="A17" s="8">
        <v>1985</v>
      </c>
      <c r="B17" s="8">
        <v>4239783</v>
      </c>
      <c r="C17" s="8">
        <v>546804</v>
      </c>
      <c r="D17" s="8">
        <v>138342</v>
      </c>
      <c r="E17" s="8">
        <v>0.13</v>
      </c>
      <c r="F17" s="8">
        <v>0.03</v>
      </c>
      <c r="G17">
        <f t="shared" si="0"/>
        <v>0.23076923076923075</v>
      </c>
    </row>
    <row r="18" spans="1:7" x14ac:dyDescent="0.35">
      <c r="A18" s="8">
        <v>1986</v>
      </c>
      <c r="B18" s="8">
        <v>4239783</v>
      </c>
      <c r="C18" s="8">
        <v>837143</v>
      </c>
      <c r="D18" s="8">
        <v>272754</v>
      </c>
      <c r="E18" s="8">
        <v>0.2</v>
      </c>
      <c r="F18" s="8">
        <v>0.06</v>
      </c>
      <c r="G18">
        <f t="shared" si="0"/>
        <v>0.3</v>
      </c>
    </row>
    <row r="19" spans="1:7" x14ac:dyDescent="0.35">
      <c r="A19" s="8">
        <v>1987</v>
      </c>
      <c r="B19" s="8">
        <v>4239783</v>
      </c>
      <c r="C19" s="8">
        <v>795747</v>
      </c>
      <c r="D19" s="8">
        <v>165929</v>
      </c>
      <c r="E19" s="8">
        <v>0.19</v>
      </c>
      <c r="F19" s="8">
        <v>0.04</v>
      </c>
      <c r="G19">
        <f t="shared" si="0"/>
        <v>0.21052631578947367</v>
      </c>
    </row>
    <row r="20" spans="1:7" x14ac:dyDescent="0.35">
      <c r="A20" s="8">
        <v>1988</v>
      </c>
      <c r="B20" s="8">
        <v>4239783</v>
      </c>
      <c r="C20" s="8">
        <v>1053147</v>
      </c>
      <c r="D20" s="8">
        <v>324327</v>
      </c>
      <c r="E20" s="8">
        <v>0.25</v>
      </c>
      <c r="F20" s="8">
        <v>0.08</v>
      </c>
      <c r="G20">
        <f t="shared" si="0"/>
        <v>0.32</v>
      </c>
    </row>
    <row r="21" spans="1:7" x14ac:dyDescent="0.35">
      <c r="A21" s="8">
        <v>1989</v>
      </c>
      <c r="B21" s="8">
        <v>4239783</v>
      </c>
      <c r="C21" s="8">
        <v>1393599</v>
      </c>
      <c r="D21" s="8">
        <v>289572</v>
      </c>
      <c r="E21" s="8">
        <v>0.33</v>
      </c>
      <c r="F21" s="8">
        <v>7.0000000000000007E-2</v>
      </c>
      <c r="G21">
        <f t="shared" si="0"/>
        <v>0.21212121212121213</v>
      </c>
    </row>
    <row r="22" spans="1:7" x14ac:dyDescent="0.35">
      <c r="A22" s="8">
        <v>1990</v>
      </c>
      <c r="B22" s="8">
        <v>4141991</v>
      </c>
      <c r="C22" s="8">
        <v>885333</v>
      </c>
      <c r="D22" s="8">
        <v>192725</v>
      </c>
      <c r="E22" s="8">
        <v>0.21</v>
      </c>
      <c r="F22" s="8">
        <v>0.05</v>
      </c>
      <c r="G22">
        <f t="shared" si="0"/>
        <v>0.23809523809523811</v>
      </c>
    </row>
    <row r="23" spans="1:7" x14ac:dyDescent="0.35">
      <c r="A23" s="8">
        <v>1991</v>
      </c>
      <c r="B23" s="8">
        <v>4239783</v>
      </c>
      <c r="C23" s="8">
        <v>1409158</v>
      </c>
      <c r="D23" s="8">
        <v>342927</v>
      </c>
      <c r="E23" s="8">
        <v>0.33</v>
      </c>
      <c r="F23" s="8">
        <v>0.08</v>
      </c>
      <c r="G23">
        <f t="shared" si="0"/>
        <v>0.24242424242424243</v>
      </c>
    </row>
    <row r="24" spans="1:7" x14ac:dyDescent="0.35">
      <c r="A24" s="8">
        <v>1992</v>
      </c>
      <c r="B24" s="8">
        <v>4239783</v>
      </c>
      <c r="C24" s="8">
        <v>1083879</v>
      </c>
      <c r="D24" s="8">
        <v>280954</v>
      </c>
      <c r="E24" s="8">
        <v>0.26</v>
      </c>
      <c r="F24" s="8">
        <v>7.0000000000000007E-2</v>
      </c>
      <c r="G24">
        <f t="shared" si="0"/>
        <v>0.26923076923076927</v>
      </c>
    </row>
    <row r="25" spans="1:7" x14ac:dyDescent="0.35">
      <c r="A25" s="8">
        <v>1993</v>
      </c>
      <c r="B25" s="8">
        <v>4239783</v>
      </c>
      <c r="C25" s="8">
        <v>742470</v>
      </c>
      <c r="D25" s="8">
        <v>213111</v>
      </c>
      <c r="E25" s="8">
        <v>0.18</v>
      </c>
      <c r="F25" s="8">
        <v>0.05</v>
      </c>
      <c r="G25">
        <f t="shared" si="0"/>
        <v>0.27777777777777779</v>
      </c>
    </row>
    <row r="26" spans="1:7" x14ac:dyDescent="0.35">
      <c r="A26" s="8">
        <v>1994</v>
      </c>
      <c r="B26" s="8">
        <v>4239783</v>
      </c>
      <c r="C26" s="8">
        <v>621322</v>
      </c>
      <c r="D26" s="8">
        <v>131923</v>
      </c>
      <c r="E26" s="8">
        <v>0.15</v>
      </c>
      <c r="F26" s="8">
        <v>0.03</v>
      </c>
      <c r="G26">
        <f t="shared" si="0"/>
        <v>0.2</v>
      </c>
    </row>
    <row r="27" spans="1:7" x14ac:dyDescent="0.35">
      <c r="A27" s="8">
        <v>1995</v>
      </c>
      <c r="B27" s="8">
        <v>4239783</v>
      </c>
      <c r="C27" s="8">
        <v>583137</v>
      </c>
      <c r="D27" s="8">
        <v>137046</v>
      </c>
      <c r="E27" s="8">
        <v>0.14000000000000001</v>
      </c>
      <c r="F27" s="8">
        <v>0.03</v>
      </c>
      <c r="G27">
        <f t="shared" si="0"/>
        <v>0.21428571428571425</v>
      </c>
    </row>
    <row r="28" spans="1:7" x14ac:dyDescent="0.35">
      <c r="A28" s="8">
        <v>1996</v>
      </c>
      <c r="B28" s="8">
        <v>4154703</v>
      </c>
      <c r="C28" s="8">
        <v>612809</v>
      </c>
      <c r="D28" s="8">
        <v>164484</v>
      </c>
      <c r="E28" s="8">
        <v>0.15</v>
      </c>
      <c r="F28" s="8">
        <v>0.04</v>
      </c>
      <c r="G28">
        <f t="shared" si="0"/>
        <v>0.26666666666666666</v>
      </c>
    </row>
    <row r="29" spans="1:7" x14ac:dyDescent="0.35">
      <c r="A29" s="8">
        <v>1997</v>
      </c>
      <c r="B29" s="8">
        <v>4227580</v>
      </c>
      <c r="C29" s="8">
        <v>680246</v>
      </c>
      <c r="D29" s="8">
        <v>148371</v>
      </c>
      <c r="E29" s="8">
        <v>0.16</v>
      </c>
      <c r="F29" s="8">
        <v>0.04</v>
      </c>
      <c r="G29">
        <f t="shared" si="0"/>
        <v>0.25</v>
      </c>
    </row>
    <row r="30" spans="1:7" x14ac:dyDescent="0.35">
      <c r="A30" s="8">
        <v>1998</v>
      </c>
      <c r="B30" s="8">
        <v>4239783</v>
      </c>
      <c r="C30" s="8">
        <v>585949</v>
      </c>
      <c r="D30" s="8">
        <v>145499</v>
      </c>
      <c r="E30" s="8">
        <v>0.14000000000000001</v>
      </c>
      <c r="F30" s="8">
        <v>0.03</v>
      </c>
      <c r="G30">
        <f t="shared" si="0"/>
        <v>0.21428571428571425</v>
      </c>
    </row>
    <row r="31" spans="1:7" x14ac:dyDescent="0.35">
      <c r="A31" s="8">
        <v>1999</v>
      </c>
      <c r="B31" s="8">
        <v>4171058</v>
      </c>
      <c r="C31" s="8">
        <v>533925</v>
      </c>
      <c r="D31" s="8">
        <v>130956</v>
      </c>
      <c r="E31" s="8">
        <v>0.13</v>
      </c>
      <c r="F31" s="8">
        <v>0.03</v>
      </c>
      <c r="G31">
        <f t="shared" si="0"/>
        <v>0.23076923076923075</v>
      </c>
    </row>
    <row r="32" spans="1:7" x14ac:dyDescent="0.35">
      <c r="A32" s="8">
        <v>2000</v>
      </c>
      <c r="B32" s="8">
        <v>4239783</v>
      </c>
      <c r="C32" s="8">
        <v>456952</v>
      </c>
      <c r="D32" s="8">
        <v>99026</v>
      </c>
      <c r="E32" s="8">
        <v>0.11</v>
      </c>
      <c r="F32" s="8">
        <v>0.02</v>
      </c>
      <c r="G32">
        <f t="shared" si="0"/>
        <v>0.18181818181818182</v>
      </c>
    </row>
    <row r="33" spans="1:7" x14ac:dyDescent="0.35">
      <c r="A33" s="8">
        <v>2001</v>
      </c>
      <c r="B33" s="8">
        <v>4239783</v>
      </c>
      <c r="C33" s="8">
        <v>857917</v>
      </c>
      <c r="D33" s="8">
        <v>163143</v>
      </c>
      <c r="E33" s="8">
        <v>0.2</v>
      </c>
      <c r="F33" s="8">
        <v>0.04</v>
      </c>
      <c r="G33">
        <f t="shared" si="0"/>
        <v>0.19999999999999998</v>
      </c>
    </row>
    <row r="34" spans="1:7" x14ac:dyDescent="0.35">
      <c r="A34" s="8">
        <v>2002</v>
      </c>
      <c r="B34" s="8">
        <v>4239783</v>
      </c>
      <c r="C34" s="8">
        <v>630739</v>
      </c>
      <c r="D34" s="8">
        <v>123576</v>
      </c>
      <c r="E34" s="8">
        <v>0.15</v>
      </c>
      <c r="F34" s="8">
        <v>0.03</v>
      </c>
      <c r="G34">
        <f t="shared" si="0"/>
        <v>0.2</v>
      </c>
    </row>
    <row r="35" spans="1:7" x14ac:dyDescent="0.35">
      <c r="A35" s="8">
        <v>2003</v>
      </c>
      <c r="B35" s="8">
        <v>4239783</v>
      </c>
      <c r="C35" s="8">
        <v>611893</v>
      </c>
      <c r="D35" s="8">
        <v>131909</v>
      </c>
      <c r="E35" s="8">
        <v>0.14000000000000001</v>
      </c>
      <c r="F35" s="8">
        <v>0.03</v>
      </c>
      <c r="G35">
        <f t="shared" si="0"/>
        <v>0.21428571428571425</v>
      </c>
    </row>
    <row r="36" spans="1:7" x14ac:dyDescent="0.35">
      <c r="A36" s="8">
        <v>2004</v>
      </c>
      <c r="B36" s="8">
        <v>4239783</v>
      </c>
      <c r="C36" s="8">
        <v>1046516</v>
      </c>
      <c r="D36" s="8">
        <v>239926</v>
      </c>
      <c r="E36" s="8">
        <v>0.25</v>
      </c>
      <c r="F36" s="8">
        <v>0.06</v>
      </c>
      <c r="G36">
        <f t="shared" si="0"/>
        <v>0.24</v>
      </c>
    </row>
    <row r="37" spans="1:7" x14ac:dyDescent="0.35">
      <c r="A37" s="8">
        <v>2005</v>
      </c>
      <c r="B37" s="8">
        <v>4239783</v>
      </c>
      <c r="C37" s="8">
        <v>1311990</v>
      </c>
      <c r="D37" s="8">
        <v>315899</v>
      </c>
      <c r="E37" s="8">
        <v>0.31</v>
      </c>
      <c r="F37" s="8">
        <v>7.0000000000000007E-2</v>
      </c>
      <c r="G37">
        <f t="shared" si="0"/>
        <v>0.22580645161290325</v>
      </c>
    </row>
    <row r="38" spans="1:7" x14ac:dyDescent="0.35">
      <c r="A38" s="8">
        <v>2006</v>
      </c>
      <c r="B38" s="8">
        <v>4239783</v>
      </c>
      <c r="C38" s="8">
        <v>1171607</v>
      </c>
      <c r="D38" s="8">
        <v>221118</v>
      </c>
      <c r="E38" s="8">
        <v>0.28000000000000003</v>
      </c>
      <c r="F38" s="8">
        <v>0.05</v>
      </c>
      <c r="G38">
        <f t="shared" si="0"/>
        <v>0.17857142857142858</v>
      </c>
    </row>
    <row r="39" spans="1:7" x14ac:dyDescent="0.35">
      <c r="A39" s="8">
        <v>2007</v>
      </c>
      <c r="B39" s="8">
        <v>4220631</v>
      </c>
      <c r="C39" s="8">
        <v>1971500</v>
      </c>
      <c r="D39" s="8">
        <v>309567</v>
      </c>
      <c r="E39" s="8">
        <v>0.47</v>
      </c>
      <c r="F39" s="8">
        <v>7.0000000000000007E-2</v>
      </c>
      <c r="G39">
        <f t="shared" si="0"/>
        <v>0.14893617021276598</v>
      </c>
    </row>
    <row r="40" spans="1:7" x14ac:dyDescent="0.35">
      <c r="A40" s="8">
        <v>2008</v>
      </c>
      <c r="B40" s="8">
        <v>4217835</v>
      </c>
      <c r="C40" s="8">
        <v>1568480</v>
      </c>
      <c r="D40" s="8">
        <v>306106</v>
      </c>
      <c r="E40" s="8">
        <v>0.37</v>
      </c>
      <c r="F40" s="8">
        <v>7.0000000000000007E-2</v>
      </c>
      <c r="G40">
        <f t="shared" si="0"/>
        <v>0.1891891891891892</v>
      </c>
    </row>
    <row r="41" spans="1:7" x14ac:dyDescent="0.35">
      <c r="A41" s="8">
        <v>2009</v>
      </c>
      <c r="B41" s="8">
        <v>4239783</v>
      </c>
      <c r="C41" s="8">
        <v>1533787</v>
      </c>
      <c r="D41" s="8">
        <v>299849</v>
      </c>
      <c r="E41" s="8">
        <v>0.36</v>
      </c>
      <c r="F41" s="8">
        <v>7.0000000000000007E-2</v>
      </c>
      <c r="G41">
        <f t="shared" si="0"/>
        <v>0.19444444444444448</v>
      </c>
    </row>
    <row r="42" spans="1:7" x14ac:dyDescent="0.35">
      <c r="A42" s="8">
        <v>2010</v>
      </c>
      <c r="B42" s="8">
        <v>4239783</v>
      </c>
      <c r="C42" s="8">
        <v>2941051</v>
      </c>
      <c r="D42" s="8">
        <v>328487</v>
      </c>
      <c r="E42" s="8">
        <v>0.69</v>
      </c>
      <c r="F42" s="8">
        <v>0.08</v>
      </c>
      <c r="G42">
        <f t="shared" si="0"/>
        <v>0.11594202898550726</v>
      </c>
    </row>
    <row r="43" spans="1:7" x14ac:dyDescent="0.35">
      <c r="A43" s="8">
        <v>2011</v>
      </c>
      <c r="B43" s="8">
        <v>4217835</v>
      </c>
      <c r="C43" s="8">
        <v>3378175</v>
      </c>
      <c r="D43" s="8">
        <v>605403</v>
      </c>
      <c r="E43" s="8">
        <v>0.8</v>
      </c>
      <c r="F43" s="8">
        <v>0.14000000000000001</v>
      </c>
      <c r="G43">
        <f t="shared" si="0"/>
        <v>0.17500000000000002</v>
      </c>
    </row>
    <row r="44" spans="1:7" x14ac:dyDescent="0.35">
      <c r="A44" s="8">
        <v>2012</v>
      </c>
      <c r="B44" s="8">
        <v>4239783</v>
      </c>
      <c r="C44" s="8">
        <v>2529660</v>
      </c>
      <c r="D44" s="8">
        <v>471812</v>
      </c>
      <c r="E44" s="8">
        <v>0.6</v>
      </c>
      <c r="F44" s="8">
        <v>0.11</v>
      </c>
      <c r="G44">
        <f t="shared" si="0"/>
        <v>0.18333333333333335</v>
      </c>
    </row>
    <row r="45" spans="1:7" x14ac:dyDescent="0.35">
      <c r="A45" s="8">
        <v>2013</v>
      </c>
      <c r="B45" s="8">
        <v>4239873</v>
      </c>
      <c r="C45" s="8">
        <v>2124514</v>
      </c>
      <c r="D45" s="8">
        <v>281664</v>
      </c>
      <c r="E45" s="8">
        <v>0.5</v>
      </c>
      <c r="F45" s="8">
        <v>7.0000000000000007E-2</v>
      </c>
      <c r="G45">
        <f t="shared" si="0"/>
        <v>0.14000000000000001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" sqref="F1"/>
    </sheetView>
  </sheetViews>
  <sheetFormatPr defaultRowHeight="14.5" x14ac:dyDescent="0.35"/>
  <sheetData>
    <row r="1" spans="1:6" x14ac:dyDescent="0.35">
      <c r="A1" t="s">
        <v>285</v>
      </c>
      <c r="B1" t="s">
        <v>333</v>
      </c>
      <c r="C1" t="s">
        <v>334</v>
      </c>
      <c r="D1" t="s">
        <v>335</v>
      </c>
      <c r="F1" t="s">
        <v>336</v>
      </c>
    </row>
    <row r="2" spans="1:6" x14ac:dyDescent="0.35">
      <c r="A2">
        <v>1998</v>
      </c>
      <c r="B2">
        <v>38.51</v>
      </c>
      <c r="C2">
        <v>18.57</v>
      </c>
      <c r="D2">
        <v>79.84</v>
      </c>
    </row>
    <row r="3" spans="1:6" x14ac:dyDescent="0.35">
      <c r="A3">
        <v>1999</v>
      </c>
      <c r="B3">
        <v>37.130000000000003</v>
      </c>
      <c r="C3">
        <v>18.329999999999998</v>
      </c>
      <c r="D3">
        <v>75.209999999999994</v>
      </c>
    </row>
    <row r="4" spans="1:6" x14ac:dyDescent="0.35">
      <c r="A4">
        <v>2000</v>
      </c>
      <c r="B4">
        <v>41.1</v>
      </c>
      <c r="C4">
        <v>20.83</v>
      </c>
      <c r="D4">
        <v>81.11</v>
      </c>
    </row>
    <row r="5" spans="1:6" x14ac:dyDescent="0.35">
      <c r="A5">
        <v>2001</v>
      </c>
      <c r="B5">
        <v>30.86</v>
      </c>
      <c r="C5">
        <v>15.51</v>
      </c>
      <c r="D5">
        <v>61.43</v>
      </c>
    </row>
    <row r="6" spans="1:6" x14ac:dyDescent="0.35">
      <c r="A6">
        <v>2002</v>
      </c>
      <c r="B6">
        <v>35.299999999999997</v>
      </c>
      <c r="C6">
        <v>17.670000000000002</v>
      </c>
      <c r="D6">
        <v>70.510000000000005</v>
      </c>
    </row>
    <row r="7" spans="1:6" x14ac:dyDescent="0.35">
      <c r="A7">
        <v>2003</v>
      </c>
      <c r="B7">
        <v>26.47</v>
      </c>
      <c r="C7">
        <v>13.25</v>
      </c>
      <c r="D7">
        <v>52.86</v>
      </c>
    </row>
    <row r="8" spans="1:6" x14ac:dyDescent="0.35">
      <c r="A8">
        <v>2004</v>
      </c>
      <c r="B8">
        <v>38.21</v>
      </c>
      <c r="C8">
        <v>19.350000000000001</v>
      </c>
      <c r="D8">
        <v>75.45</v>
      </c>
    </row>
    <row r="9" spans="1:6" x14ac:dyDescent="0.35">
      <c r="A9">
        <v>2005</v>
      </c>
      <c r="B9">
        <v>35.46</v>
      </c>
      <c r="C9">
        <v>17.57</v>
      </c>
      <c r="D9">
        <v>71.55</v>
      </c>
    </row>
    <row r="10" spans="1:6" x14ac:dyDescent="0.35">
      <c r="A10">
        <v>2006</v>
      </c>
      <c r="B10">
        <v>46.63</v>
      </c>
      <c r="C10">
        <v>23.18</v>
      </c>
      <c r="D10">
        <v>93.83</v>
      </c>
    </row>
    <row r="11" spans="1:6" x14ac:dyDescent="0.35">
      <c r="A11">
        <v>2007</v>
      </c>
      <c r="B11">
        <v>46.18</v>
      </c>
      <c r="C11">
        <v>23.12</v>
      </c>
      <c r="D11">
        <v>92.25</v>
      </c>
    </row>
    <row r="12" spans="1:6" x14ac:dyDescent="0.35">
      <c r="A12">
        <v>2008</v>
      </c>
      <c r="B12">
        <v>52.3</v>
      </c>
      <c r="C12">
        <v>26.54</v>
      </c>
      <c r="D12">
        <v>103.08</v>
      </c>
    </row>
    <row r="13" spans="1:6" x14ac:dyDescent="0.35">
      <c r="A13">
        <v>2009</v>
      </c>
      <c r="B13">
        <v>77.430000000000007</v>
      </c>
      <c r="C13">
        <v>38.799999999999997</v>
      </c>
      <c r="D13">
        <v>154.52000000000001</v>
      </c>
    </row>
    <row r="14" spans="1:6" x14ac:dyDescent="0.35">
      <c r="A14">
        <v>2010</v>
      </c>
      <c r="B14">
        <v>80.47</v>
      </c>
      <c r="C14">
        <v>40.71</v>
      </c>
      <c r="D14">
        <v>159.08000000000001</v>
      </c>
    </row>
    <row r="15" spans="1:6" x14ac:dyDescent="0.35">
      <c r="A15">
        <v>2011</v>
      </c>
      <c r="B15">
        <v>81.849999999999994</v>
      </c>
      <c r="C15">
        <v>41.4</v>
      </c>
      <c r="D15">
        <v>161.80000000000001</v>
      </c>
    </row>
    <row r="16" spans="1:6" x14ac:dyDescent="0.35">
      <c r="A16">
        <v>2012</v>
      </c>
      <c r="B16">
        <v>88.45</v>
      </c>
      <c r="C16">
        <v>44.81</v>
      </c>
      <c r="D16">
        <v>174.62</v>
      </c>
    </row>
    <row r="17" spans="1:4" x14ac:dyDescent="0.35">
      <c r="A17">
        <v>2013</v>
      </c>
      <c r="B17">
        <v>94.36</v>
      </c>
      <c r="C17">
        <v>46.06</v>
      </c>
      <c r="D17">
        <v>193.3</v>
      </c>
    </row>
    <row r="18" spans="1:4" x14ac:dyDescent="0.35">
      <c r="A18">
        <v>2014</v>
      </c>
      <c r="B18">
        <v>109.68</v>
      </c>
      <c r="C18">
        <v>55.45</v>
      </c>
      <c r="D18">
        <v>216.94</v>
      </c>
    </row>
    <row r="19" spans="1:4" x14ac:dyDescent="0.35">
      <c r="A19">
        <v>2015</v>
      </c>
      <c r="B19">
        <v>151.61000000000001</v>
      </c>
      <c r="C19">
        <v>76.87</v>
      </c>
      <c r="D19">
        <v>299</v>
      </c>
    </row>
    <row r="20" spans="1:4" x14ac:dyDescent="0.35">
      <c r="A20">
        <v>2016</v>
      </c>
      <c r="B20">
        <v>118.33</v>
      </c>
      <c r="C20">
        <v>59.92</v>
      </c>
      <c r="D20">
        <v>233.7</v>
      </c>
    </row>
    <row r="21" spans="1:4" x14ac:dyDescent="0.35">
      <c r="A21">
        <v>2017</v>
      </c>
      <c r="B21">
        <v>232.81</v>
      </c>
      <c r="C21">
        <v>118.67</v>
      </c>
      <c r="D21">
        <v>456.75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12" sqref="A12:E30"/>
    </sheetView>
  </sheetViews>
  <sheetFormatPr defaultRowHeight="14.5" x14ac:dyDescent="0.35"/>
  <sheetData>
    <row r="1" spans="1:8" x14ac:dyDescent="0.35">
      <c r="B1" t="s">
        <v>351</v>
      </c>
      <c r="C1" t="s">
        <v>156</v>
      </c>
      <c r="D1" t="s">
        <v>354</v>
      </c>
      <c r="E1" t="s">
        <v>355</v>
      </c>
    </row>
    <row r="2" spans="1:8" x14ac:dyDescent="0.35">
      <c r="A2">
        <v>1988</v>
      </c>
      <c r="B2">
        <v>2135</v>
      </c>
      <c r="C2">
        <v>3200</v>
      </c>
      <c r="D2">
        <f>B2-C2</f>
        <v>-1065</v>
      </c>
      <c r="E2">
        <f>D2/C2</f>
        <v>-0.33281250000000001</v>
      </c>
      <c r="H2" t="s">
        <v>352</v>
      </c>
    </row>
    <row r="3" spans="1:8" x14ac:dyDescent="0.35">
      <c r="A3">
        <v>1989</v>
      </c>
      <c r="B3">
        <v>1938</v>
      </c>
      <c r="C3">
        <v>3200</v>
      </c>
      <c r="D3">
        <f t="shared" ref="D3:D30" si="0">B3-C3</f>
        <v>-1262</v>
      </c>
      <c r="E3">
        <f t="shared" ref="E3:E30" si="1">D3/C3</f>
        <v>-0.39437499999999998</v>
      </c>
      <c r="H3">
        <f>AVERAGE(B2:B30)</f>
        <v>1578</v>
      </c>
    </row>
    <row r="4" spans="1:8" x14ac:dyDescent="0.35">
      <c r="A4">
        <v>1990</v>
      </c>
      <c r="B4">
        <v>1899</v>
      </c>
      <c r="C4">
        <v>3200</v>
      </c>
      <c r="D4">
        <f t="shared" si="0"/>
        <v>-1301</v>
      </c>
      <c r="E4">
        <f t="shared" si="1"/>
        <v>-0.40656249999999999</v>
      </c>
      <c r="H4" t="s">
        <v>353</v>
      </c>
    </row>
    <row r="5" spans="1:8" x14ac:dyDescent="0.35">
      <c r="A5">
        <v>1991</v>
      </c>
      <c r="B5">
        <v>1467</v>
      </c>
      <c r="C5">
        <v>3200</v>
      </c>
      <c r="D5">
        <f t="shared" si="0"/>
        <v>-1733</v>
      </c>
      <c r="E5">
        <f t="shared" si="1"/>
        <v>-0.54156249999999995</v>
      </c>
      <c r="H5">
        <f>AVERAGE(C2:C30)</f>
        <v>1899.1379310344828</v>
      </c>
    </row>
    <row r="6" spans="1:8" x14ac:dyDescent="0.35">
      <c r="A6">
        <v>1992</v>
      </c>
      <c r="B6">
        <v>1362</v>
      </c>
      <c r="C6">
        <v>3200</v>
      </c>
      <c r="D6">
        <f t="shared" si="0"/>
        <v>-1838</v>
      </c>
      <c r="E6">
        <f t="shared" si="1"/>
        <v>-0.57437499999999997</v>
      </c>
    </row>
    <row r="7" spans="1:8" x14ac:dyDescent="0.35">
      <c r="A7">
        <v>1993</v>
      </c>
      <c r="B7">
        <v>1284</v>
      </c>
      <c r="C7">
        <v>3200</v>
      </c>
      <c r="D7">
        <f t="shared" si="0"/>
        <v>-1916</v>
      </c>
      <c r="E7">
        <f t="shared" si="1"/>
        <v>-0.59875</v>
      </c>
    </row>
    <row r="8" spans="1:8" x14ac:dyDescent="0.35">
      <c r="A8">
        <v>1994</v>
      </c>
      <c r="B8">
        <v>1068</v>
      </c>
      <c r="C8">
        <v>1500</v>
      </c>
      <c r="D8">
        <f t="shared" si="0"/>
        <v>-432</v>
      </c>
      <c r="E8">
        <f t="shared" si="1"/>
        <v>-0.28799999999999998</v>
      </c>
      <c r="H8" t="s">
        <v>356</v>
      </c>
    </row>
    <row r="9" spans="1:8" x14ac:dyDescent="0.35">
      <c r="A9">
        <v>1995</v>
      </c>
      <c r="B9">
        <v>778</v>
      </c>
      <c r="C9">
        <v>850</v>
      </c>
      <c r="D9">
        <f t="shared" si="0"/>
        <v>-72</v>
      </c>
      <c r="E9">
        <f t="shared" si="1"/>
        <v>-8.4705882352941173E-2</v>
      </c>
      <c r="H9" t="s">
        <v>357</v>
      </c>
    </row>
    <row r="10" spans="1:8" x14ac:dyDescent="0.35">
      <c r="A10">
        <v>1996</v>
      </c>
      <c r="B10">
        <v>845</v>
      </c>
      <c r="C10">
        <v>850</v>
      </c>
      <c r="D10">
        <f t="shared" si="0"/>
        <v>-5</v>
      </c>
      <c r="E10">
        <f t="shared" si="1"/>
        <v>-5.8823529411764705E-3</v>
      </c>
    </row>
    <row r="11" spans="1:8" x14ac:dyDescent="0.35">
      <c r="A11">
        <v>1997</v>
      </c>
      <c r="B11">
        <v>1055</v>
      </c>
      <c r="C11">
        <v>850</v>
      </c>
      <c r="D11">
        <f t="shared" si="0"/>
        <v>205</v>
      </c>
      <c r="E11">
        <f t="shared" si="1"/>
        <v>0.2411764705882353</v>
      </c>
    </row>
    <row r="12" spans="1:8" x14ac:dyDescent="0.35">
      <c r="A12">
        <v>1998</v>
      </c>
      <c r="B12">
        <v>971</v>
      </c>
      <c r="C12">
        <v>850</v>
      </c>
      <c r="D12">
        <f t="shared" si="0"/>
        <v>121</v>
      </c>
      <c r="E12">
        <f t="shared" si="1"/>
        <v>0.1423529411764706</v>
      </c>
    </row>
    <row r="13" spans="1:8" x14ac:dyDescent="0.35">
      <c r="A13">
        <v>1999</v>
      </c>
      <c r="B13">
        <v>912</v>
      </c>
      <c r="C13">
        <v>850</v>
      </c>
      <c r="D13">
        <f t="shared" si="0"/>
        <v>62</v>
      </c>
      <c r="E13">
        <f t="shared" si="1"/>
        <v>7.2941176470588232E-2</v>
      </c>
    </row>
    <row r="14" spans="1:8" x14ac:dyDescent="0.35">
      <c r="A14">
        <v>2000</v>
      </c>
      <c r="B14">
        <v>893</v>
      </c>
      <c r="C14">
        <v>1000</v>
      </c>
      <c r="D14">
        <f t="shared" si="0"/>
        <v>-107</v>
      </c>
      <c r="E14">
        <f t="shared" si="1"/>
        <v>-0.107</v>
      </c>
    </row>
    <row r="15" spans="1:8" x14ac:dyDescent="0.35">
      <c r="A15">
        <v>2001</v>
      </c>
      <c r="B15">
        <v>1309</v>
      </c>
      <c r="C15">
        <v>1150</v>
      </c>
      <c r="D15">
        <f t="shared" si="0"/>
        <v>159</v>
      </c>
      <c r="E15">
        <f t="shared" si="1"/>
        <v>0.13826086956521738</v>
      </c>
    </row>
    <row r="16" spans="1:8" x14ac:dyDescent="0.35">
      <c r="A16">
        <v>2002</v>
      </c>
      <c r="B16">
        <v>1315</v>
      </c>
      <c r="C16">
        <v>1150</v>
      </c>
      <c r="D16">
        <f t="shared" si="0"/>
        <v>165</v>
      </c>
      <c r="E16">
        <f t="shared" si="1"/>
        <v>0.14347826086956522</v>
      </c>
    </row>
    <row r="17" spans="1:5" x14ac:dyDescent="0.35">
      <c r="A17">
        <v>2003</v>
      </c>
      <c r="B17">
        <v>1501</v>
      </c>
      <c r="C17">
        <v>1300</v>
      </c>
      <c r="D17">
        <f t="shared" si="0"/>
        <v>201</v>
      </c>
      <c r="E17">
        <f t="shared" si="1"/>
        <v>0.15461538461538463</v>
      </c>
    </row>
    <row r="18" spans="1:5" x14ac:dyDescent="0.35">
      <c r="A18">
        <v>2004</v>
      </c>
      <c r="B18">
        <v>1354</v>
      </c>
      <c r="C18">
        <v>1300</v>
      </c>
      <c r="D18">
        <f t="shared" si="0"/>
        <v>54</v>
      </c>
      <c r="E18">
        <f t="shared" si="1"/>
        <v>4.1538461538461538E-2</v>
      </c>
    </row>
    <row r="19" spans="1:5" x14ac:dyDescent="0.35">
      <c r="A19">
        <v>2005</v>
      </c>
      <c r="B19">
        <v>1290</v>
      </c>
      <c r="C19">
        <v>1375</v>
      </c>
      <c r="D19">
        <f t="shared" si="0"/>
        <v>-85</v>
      </c>
      <c r="E19">
        <f t="shared" si="1"/>
        <v>-6.1818181818181821E-2</v>
      </c>
    </row>
    <row r="20" spans="1:5" x14ac:dyDescent="0.35">
      <c r="A20">
        <v>2006</v>
      </c>
      <c r="B20">
        <v>1375</v>
      </c>
      <c r="C20">
        <v>1475</v>
      </c>
      <c r="D20">
        <f t="shared" si="0"/>
        <v>-100</v>
      </c>
      <c r="E20">
        <f t="shared" si="1"/>
        <v>-6.7796610169491525E-2</v>
      </c>
    </row>
    <row r="21" spans="1:5" x14ac:dyDescent="0.35">
      <c r="A21">
        <v>2007</v>
      </c>
      <c r="B21">
        <v>1528</v>
      </c>
      <c r="C21">
        <v>1475</v>
      </c>
      <c r="D21">
        <f t="shared" si="0"/>
        <v>53</v>
      </c>
      <c r="E21">
        <f t="shared" si="1"/>
        <v>3.5932203389830511E-2</v>
      </c>
    </row>
    <row r="22" spans="1:5" x14ac:dyDescent="0.35">
      <c r="A22">
        <v>2008</v>
      </c>
      <c r="B22">
        <v>1470</v>
      </c>
      <c r="C22">
        <v>1475</v>
      </c>
      <c r="D22">
        <f t="shared" si="0"/>
        <v>-5</v>
      </c>
      <c r="E22">
        <f t="shared" si="1"/>
        <v>-3.3898305084745762E-3</v>
      </c>
    </row>
    <row r="23" spans="1:5" x14ac:dyDescent="0.35">
      <c r="A23">
        <v>2009</v>
      </c>
      <c r="B23">
        <v>1679</v>
      </c>
      <c r="C23">
        <v>1700</v>
      </c>
      <c r="D23">
        <f t="shared" si="0"/>
        <v>-21</v>
      </c>
      <c r="E23">
        <f t="shared" si="1"/>
        <v>-1.2352941176470587E-2</v>
      </c>
    </row>
    <row r="24" spans="1:5" x14ac:dyDescent="0.35">
      <c r="A24">
        <v>2010</v>
      </c>
      <c r="B24">
        <v>1760</v>
      </c>
      <c r="C24">
        <v>1850</v>
      </c>
      <c r="D24">
        <f t="shared" si="0"/>
        <v>-90</v>
      </c>
      <c r="E24">
        <f t="shared" si="1"/>
        <v>-4.8648648648648651E-2</v>
      </c>
    </row>
    <row r="25" spans="1:5" x14ac:dyDescent="0.35">
      <c r="A25">
        <v>2011</v>
      </c>
      <c r="B25">
        <v>1720</v>
      </c>
      <c r="C25">
        <v>1850</v>
      </c>
      <c r="D25">
        <f t="shared" si="0"/>
        <v>-130</v>
      </c>
      <c r="E25">
        <f t="shared" si="1"/>
        <v>-7.0270270270270274E-2</v>
      </c>
    </row>
    <row r="26" spans="1:5" x14ac:dyDescent="0.35">
      <c r="A26">
        <v>2012</v>
      </c>
      <c r="B26">
        <v>2026</v>
      </c>
      <c r="C26">
        <v>2128</v>
      </c>
      <c r="D26">
        <f t="shared" si="0"/>
        <v>-102</v>
      </c>
      <c r="E26">
        <f t="shared" si="1"/>
        <v>-4.7932330827067667E-2</v>
      </c>
    </row>
    <row r="27" spans="1:5" x14ac:dyDescent="0.35">
      <c r="A27">
        <v>2013</v>
      </c>
      <c r="B27">
        <v>2400</v>
      </c>
      <c r="C27">
        <v>2447</v>
      </c>
      <c r="D27">
        <f t="shared" si="0"/>
        <v>-47</v>
      </c>
      <c r="E27">
        <f t="shared" si="1"/>
        <v>-1.9207192480588477E-2</v>
      </c>
    </row>
    <row r="28" spans="1:5" x14ac:dyDescent="0.35">
      <c r="A28">
        <v>2014</v>
      </c>
      <c r="B28">
        <v>2646</v>
      </c>
      <c r="C28">
        <v>2563</v>
      </c>
      <c r="D28">
        <f t="shared" si="0"/>
        <v>83</v>
      </c>
      <c r="E28">
        <f t="shared" si="1"/>
        <v>3.238392508778775E-2</v>
      </c>
    </row>
    <row r="29" spans="1:5" x14ac:dyDescent="0.35">
      <c r="A29">
        <v>2015</v>
      </c>
      <c r="B29">
        <v>2866</v>
      </c>
      <c r="C29">
        <v>2738</v>
      </c>
      <c r="D29">
        <f t="shared" si="0"/>
        <v>128</v>
      </c>
      <c r="E29">
        <f t="shared" si="1"/>
        <v>4.6749452154857561E-2</v>
      </c>
    </row>
    <row r="30" spans="1:5" x14ac:dyDescent="0.35">
      <c r="A30">
        <v>2016</v>
      </c>
      <c r="B30">
        <v>2916</v>
      </c>
      <c r="C30">
        <v>3149</v>
      </c>
      <c r="D30">
        <f t="shared" si="0"/>
        <v>-233</v>
      </c>
      <c r="E30">
        <f t="shared" si="1"/>
        <v>-7.3991743410606547E-2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="115" zoomScaleNormal="115" workbookViewId="0">
      <selection activeCell="B2" sqref="B2"/>
    </sheetView>
  </sheetViews>
  <sheetFormatPr defaultRowHeight="14.5" x14ac:dyDescent="0.35"/>
  <cols>
    <col min="1" max="1" width="11.6328125" customWidth="1"/>
  </cols>
  <sheetData>
    <row r="1" spans="1:45" x14ac:dyDescent="0.35">
      <c r="A1" t="s">
        <v>0</v>
      </c>
      <c r="B1" t="s">
        <v>169</v>
      </c>
      <c r="C1" t="s">
        <v>170</v>
      </c>
      <c r="D1" t="s">
        <v>171</v>
      </c>
      <c r="E1" s="1" t="s">
        <v>172</v>
      </c>
      <c r="F1" t="s">
        <v>213</v>
      </c>
    </row>
    <row r="2" spans="1:45" x14ac:dyDescent="0.35">
      <c r="A2" t="s">
        <v>1</v>
      </c>
      <c r="B2" t="s">
        <v>365</v>
      </c>
    </row>
    <row r="3" spans="1:45" x14ac:dyDescent="0.35">
      <c r="A3" t="s">
        <v>33</v>
      </c>
      <c r="B3">
        <v>44</v>
      </c>
      <c r="C3" t="s">
        <v>360</v>
      </c>
      <c r="E3" s="2" t="s">
        <v>218</v>
      </c>
    </row>
    <row r="4" spans="1:45" x14ac:dyDescent="0.35">
      <c r="A4" t="s">
        <v>34</v>
      </c>
      <c r="B4" s="4">
        <v>1</v>
      </c>
      <c r="C4" s="4">
        <v>1</v>
      </c>
      <c r="D4" s="5" t="s">
        <v>299</v>
      </c>
      <c r="E4" s="2" t="s">
        <v>219</v>
      </c>
    </row>
    <row r="5" spans="1:45" x14ac:dyDescent="0.35">
      <c r="A5" t="s">
        <v>35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25</v>
      </c>
      <c r="AA5">
        <v>26</v>
      </c>
      <c r="AB5">
        <v>27</v>
      </c>
      <c r="AC5">
        <v>28</v>
      </c>
      <c r="AD5">
        <v>29</v>
      </c>
      <c r="AE5">
        <v>30</v>
      </c>
      <c r="AF5">
        <v>31</v>
      </c>
      <c r="AG5">
        <v>32</v>
      </c>
      <c r="AH5">
        <v>33</v>
      </c>
      <c r="AI5">
        <v>34</v>
      </c>
      <c r="AJ5">
        <v>35</v>
      </c>
      <c r="AK5">
        <v>36</v>
      </c>
      <c r="AL5">
        <v>37</v>
      </c>
      <c r="AM5">
        <v>38</v>
      </c>
      <c r="AN5">
        <v>39</v>
      </c>
      <c r="AO5">
        <v>40</v>
      </c>
      <c r="AP5">
        <v>41</v>
      </c>
      <c r="AQ5">
        <v>42</v>
      </c>
      <c r="AR5">
        <v>43</v>
      </c>
      <c r="AS5">
        <v>44</v>
      </c>
    </row>
    <row r="6" spans="1:45" x14ac:dyDescent="0.35">
      <c r="A6" t="s">
        <v>36</v>
      </c>
      <c r="B6">
        <v>0.40485703000000001</v>
      </c>
      <c r="C6">
        <v>0.47392037300000001</v>
      </c>
      <c r="D6">
        <v>0.47290284900000001</v>
      </c>
      <c r="E6">
        <v>0.46978612400000003</v>
      </c>
      <c r="F6">
        <v>0.39763456800000002</v>
      </c>
      <c r="G6">
        <v>0.29828606899999999</v>
      </c>
      <c r="H6">
        <v>0.22822658500000001</v>
      </c>
      <c r="I6">
        <v>0.19895895299999999</v>
      </c>
      <c r="J6">
        <v>0.169698449</v>
      </c>
      <c r="K6">
        <v>0.15507532500000001</v>
      </c>
      <c r="L6">
        <v>0.13522023799999999</v>
      </c>
      <c r="M6">
        <v>0.113289116</v>
      </c>
      <c r="N6">
        <v>0.13632329800000001</v>
      </c>
      <c r="O6">
        <v>0.13425973799999999</v>
      </c>
      <c r="P6">
        <v>0.18135631899999999</v>
      </c>
      <c r="Q6">
        <v>0.25983220699999998</v>
      </c>
      <c r="R6">
        <v>0.26089962700000002</v>
      </c>
      <c r="S6">
        <v>0.242097704</v>
      </c>
      <c r="T6">
        <v>0.32266922799999997</v>
      </c>
      <c r="U6">
        <v>0.33524839400000001</v>
      </c>
      <c r="V6">
        <v>0.427322753</v>
      </c>
      <c r="W6">
        <v>0.49743213200000003</v>
      </c>
      <c r="X6">
        <v>0.47339824600000002</v>
      </c>
      <c r="Y6">
        <v>0.490163338</v>
      </c>
      <c r="Z6">
        <v>0.44520337999999998</v>
      </c>
      <c r="AA6">
        <v>0.30192670300000002</v>
      </c>
      <c r="AB6">
        <v>0.25173656300000002</v>
      </c>
      <c r="AC6">
        <v>0.24652954699999999</v>
      </c>
      <c r="AD6">
        <v>0.19948464399999999</v>
      </c>
      <c r="AE6">
        <v>0.18381904800000001</v>
      </c>
      <c r="AF6">
        <v>0.15560279799999999</v>
      </c>
      <c r="AG6">
        <v>0.20688352500000001</v>
      </c>
      <c r="AH6">
        <v>0.204814618</v>
      </c>
      <c r="AI6">
        <v>0.212160038</v>
      </c>
      <c r="AJ6">
        <v>0.19754047799999999</v>
      </c>
      <c r="AK6">
        <v>0.17978280899999999</v>
      </c>
      <c r="AL6">
        <v>0.18189804800000001</v>
      </c>
      <c r="AM6">
        <v>0.19134088699999999</v>
      </c>
      <c r="AN6">
        <v>0.16835303600000001</v>
      </c>
      <c r="AO6">
        <v>0.19034652799999999</v>
      </c>
      <c r="AP6">
        <v>0.14644151599999999</v>
      </c>
      <c r="AQ6">
        <v>0.11717031999999999</v>
      </c>
      <c r="AR6">
        <v>0.107780942</v>
      </c>
      <c r="AS6">
        <v>0.10362352699999999</v>
      </c>
    </row>
    <row r="7" spans="1:45" x14ac:dyDescent="0.35">
      <c r="A7" t="s">
        <v>37</v>
      </c>
      <c r="B7">
        <v>0.40485703000000001</v>
      </c>
      <c r="C7">
        <v>0.47392037300000001</v>
      </c>
      <c r="D7">
        <v>0.47290284900000001</v>
      </c>
      <c r="E7">
        <v>0.46978612400000003</v>
      </c>
      <c r="F7">
        <v>0.39763456800000002</v>
      </c>
      <c r="G7">
        <v>0.29828606899999999</v>
      </c>
      <c r="H7">
        <v>0.22822658500000001</v>
      </c>
      <c r="I7">
        <v>0.19895895299999999</v>
      </c>
      <c r="J7">
        <v>0.169698449</v>
      </c>
      <c r="K7">
        <v>0.15507532500000001</v>
      </c>
      <c r="L7">
        <v>0.13522023799999999</v>
      </c>
      <c r="M7">
        <v>0.113289116</v>
      </c>
      <c r="N7">
        <v>0.13632329800000001</v>
      </c>
      <c r="O7">
        <v>0.13425973799999999</v>
      </c>
      <c r="P7">
        <v>0.18135631899999999</v>
      </c>
      <c r="Q7">
        <v>0.25983220699999998</v>
      </c>
      <c r="R7">
        <v>0.26089962700000002</v>
      </c>
      <c r="S7">
        <v>0.242097704</v>
      </c>
      <c r="T7">
        <v>0.32266922799999997</v>
      </c>
      <c r="U7">
        <v>0.33524839400000001</v>
      </c>
      <c r="V7">
        <v>0.427322753</v>
      </c>
      <c r="W7">
        <v>0.49743213200000003</v>
      </c>
      <c r="X7">
        <v>0.47339824600000002</v>
      </c>
      <c r="Y7">
        <v>0.490163338</v>
      </c>
      <c r="Z7">
        <v>0.44520337999999998</v>
      </c>
      <c r="AA7">
        <v>0.30192670300000002</v>
      </c>
      <c r="AB7">
        <v>0.25173656300000002</v>
      </c>
      <c r="AC7">
        <v>0.24652954699999999</v>
      </c>
      <c r="AD7">
        <v>0.19948464399999999</v>
      </c>
      <c r="AE7">
        <v>0.18381904800000001</v>
      </c>
      <c r="AF7">
        <v>0.15560279799999999</v>
      </c>
      <c r="AG7">
        <v>0.20688352500000001</v>
      </c>
      <c r="AH7">
        <v>0.204814618</v>
      </c>
      <c r="AI7">
        <v>0.212160038</v>
      </c>
      <c r="AJ7">
        <v>0.19754047799999999</v>
      </c>
      <c r="AK7">
        <v>0.17978280899999999</v>
      </c>
      <c r="AL7">
        <v>0.18189804800000001</v>
      </c>
      <c r="AM7">
        <v>0.19134088699999999</v>
      </c>
      <c r="AN7">
        <v>0.16835303600000001</v>
      </c>
      <c r="AO7">
        <v>0.19034652799999999</v>
      </c>
      <c r="AP7">
        <v>0.14644151599999999</v>
      </c>
      <c r="AQ7">
        <v>0.11717031999999999</v>
      </c>
      <c r="AR7">
        <v>0.107780942</v>
      </c>
      <c r="AS7">
        <v>0.10362352699999999</v>
      </c>
    </row>
    <row r="8" spans="1:45" x14ac:dyDescent="0.35">
      <c r="A8" t="s">
        <v>38</v>
      </c>
      <c r="B8">
        <v>0</v>
      </c>
      <c r="C8">
        <v>0</v>
      </c>
      <c r="D8" t="s">
        <v>307</v>
      </c>
      <c r="E8" s="2" t="s">
        <v>220</v>
      </c>
    </row>
    <row r="9" spans="1:45" x14ac:dyDescent="0.35">
      <c r="A9" t="s">
        <v>39</v>
      </c>
      <c r="B9" s="4">
        <v>0.05</v>
      </c>
      <c r="C9" s="4">
        <v>0.1</v>
      </c>
      <c r="D9" s="6" t="s">
        <v>309</v>
      </c>
      <c r="E9" s="2" t="s">
        <v>221</v>
      </c>
    </row>
    <row r="10" spans="1:45" x14ac:dyDescent="0.35">
      <c r="A10" t="s">
        <v>40</v>
      </c>
      <c r="B10">
        <v>0.05</v>
      </c>
      <c r="C10">
        <v>0.1</v>
      </c>
      <c r="D10" t="s">
        <v>310</v>
      </c>
      <c r="E10" s="2" t="s">
        <v>222</v>
      </c>
    </row>
    <row r="11" spans="1:45" x14ac:dyDescent="0.35">
      <c r="A11" t="s">
        <v>41</v>
      </c>
      <c r="B11">
        <v>55</v>
      </c>
      <c r="C11">
        <v>60</v>
      </c>
      <c r="D11" t="s">
        <v>314</v>
      </c>
      <c r="E11" s="2" t="s">
        <v>223</v>
      </c>
    </row>
    <row r="12" spans="1:45" x14ac:dyDescent="0.35">
      <c r="A12" t="s">
        <v>42</v>
      </c>
      <c r="B12">
        <v>65</v>
      </c>
      <c r="C12">
        <v>70</v>
      </c>
      <c r="D12" t="s">
        <v>314</v>
      </c>
      <c r="E12" s="2" t="s">
        <v>224</v>
      </c>
    </row>
    <row r="13" spans="1:45" x14ac:dyDescent="0.35">
      <c r="A13" t="s">
        <v>43</v>
      </c>
      <c r="B13">
        <v>1</v>
      </c>
      <c r="C13">
        <v>1</v>
      </c>
      <c r="D13" t="s">
        <v>313</v>
      </c>
      <c r="E13" s="2" t="s">
        <v>225</v>
      </c>
    </row>
    <row r="14" spans="1:45" x14ac:dyDescent="0.35">
      <c r="A14" t="s">
        <v>44</v>
      </c>
      <c r="B14" t="b">
        <v>0</v>
      </c>
      <c r="D14" t="s">
        <v>363</v>
      </c>
      <c r="E14" s="2" t="s">
        <v>226</v>
      </c>
    </row>
    <row r="15" spans="1:45" x14ac:dyDescent="0.35">
      <c r="A15" t="s">
        <v>45</v>
      </c>
      <c r="B15">
        <v>81</v>
      </c>
      <c r="C15">
        <v>81</v>
      </c>
      <c r="D15" t="s">
        <v>312</v>
      </c>
      <c r="E15" s="2" t="s">
        <v>227</v>
      </c>
    </row>
    <row r="16" spans="1:45" x14ac:dyDescent="0.35">
      <c r="A16" t="s">
        <v>46</v>
      </c>
      <c r="B16">
        <v>81</v>
      </c>
      <c r="C16">
        <v>81</v>
      </c>
      <c r="D16" t="s">
        <v>312</v>
      </c>
      <c r="E16" s="2" t="s">
        <v>228</v>
      </c>
    </row>
    <row r="17" spans="1:6" x14ac:dyDescent="0.35">
      <c r="A17" t="s">
        <v>47</v>
      </c>
      <c r="B17">
        <v>1</v>
      </c>
      <c r="C17">
        <v>1</v>
      </c>
      <c r="E17" s="2" t="s">
        <v>229</v>
      </c>
    </row>
    <row r="18" spans="1:6" x14ac:dyDescent="0.35">
      <c r="A18" t="s">
        <v>48</v>
      </c>
      <c r="B18">
        <v>0</v>
      </c>
      <c r="C18">
        <v>0</v>
      </c>
      <c r="D18" t="s">
        <v>308</v>
      </c>
      <c r="E18" s="2" t="s">
        <v>230</v>
      </c>
    </row>
    <row r="19" spans="1:6" x14ac:dyDescent="0.35">
      <c r="A19" t="s">
        <v>49</v>
      </c>
      <c r="E19" s="2" t="s">
        <v>231</v>
      </c>
    </row>
    <row r="20" spans="1:6" x14ac:dyDescent="0.35">
      <c r="A20" t="s">
        <v>50</v>
      </c>
      <c r="E20" s="2" t="s">
        <v>232</v>
      </c>
    </row>
    <row r="21" spans="1:6" x14ac:dyDescent="0.35">
      <c r="A21" t="s">
        <v>51</v>
      </c>
      <c r="E21" s="2" t="s">
        <v>233</v>
      </c>
    </row>
    <row r="22" spans="1:6" x14ac:dyDescent="0.35">
      <c r="A22" t="s">
        <v>52</v>
      </c>
      <c r="E22" s="2" t="s">
        <v>234</v>
      </c>
    </row>
    <row r="23" spans="1:6" x14ac:dyDescent="0.35">
      <c r="A23" t="s">
        <v>53</v>
      </c>
      <c r="E23" s="2" t="s">
        <v>235</v>
      </c>
    </row>
    <row r="24" spans="1:6" x14ac:dyDescent="0.35">
      <c r="A24" t="s">
        <v>54</v>
      </c>
      <c r="E24" s="2" t="s">
        <v>236</v>
      </c>
    </row>
    <row r="25" spans="1:6" x14ac:dyDescent="0.35">
      <c r="A25" t="s">
        <v>55</v>
      </c>
      <c r="E25" s="2" t="s">
        <v>237</v>
      </c>
    </row>
    <row r="26" spans="1:6" x14ac:dyDescent="0.35">
      <c r="A26" t="s">
        <v>56</v>
      </c>
      <c r="E26" s="2" t="s">
        <v>238</v>
      </c>
    </row>
    <row r="27" spans="1:6" x14ac:dyDescent="0.35">
      <c r="A27" t="s">
        <v>57</v>
      </c>
      <c r="B27">
        <v>2013</v>
      </c>
      <c r="E27" s="2" t="s">
        <v>361</v>
      </c>
    </row>
    <row r="29" spans="1:6" x14ac:dyDescent="0.35">
      <c r="F29" s="2"/>
    </row>
    <row r="30" spans="1:6" x14ac:dyDescent="0.35">
      <c r="F30" s="2"/>
    </row>
    <row r="31" spans="1:6" x14ac:dyDescent="0.35">
      <c r="F31" s="2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2" sqref="B2"/>
    </sheetView>
  </sheetViews>
  <sheetFormatPr defaultRowHeight="14.5" x14ac:dyDescent="0.35"/>
  <cols>
    <col min="1" max="1" width="13.6328125" customWidth="1"/>
    <col min="3" max="3" width="8.90625" bestFit="1" customWidth="1"/>
    <col min="4" max="4" width="73.6328125" bestFit="1" customWidth="1"/>
  </cols>
  <sheetData>
    <row r="1" spans="1:6" x14ac:dyDescent="0.35">
      <c r="A1" t="s">
        <v>0</v>
      </c>
      <c r="B1" t="s">
        <v>169</v>
      </c>
      <c r="C1" t="s">
        <v>170</v>
      </c>
      <c r="D1" t="s">
        <v>171</v>
      </c>
      <c r="E1" s="1" t="s">
        <v>172</v>
      </c>
      <c r="F1" t="s">
        <v>213</v>
      </c>
    </row>
    <row r="2" spans="1:6" x14ac:dyDescent="0.35">
      <c r="A2" t="s">
        <v>1</v>
      </c>
      <c r="B2" t="s">
        <v>365</v>
      </c>
    </row>
    <row r="3" spans="1:6" x14ac:dyDescent="0.35">
      <c r="A3" t="s">
        <v>58</v>
      </c>
      <c r="B3">
        <v>0.05</v>
      </c>
      <c r="C3">
        <v>0.1</v>
      </c>
      <c r="D3" s="5" t="s">
        <v>315</v>
      </c>
      <c r="E3" s="2" t="s">
        <v>239</v>
      </c>
    </row>
    <row r="4" spans="1:6" x14ac:dyDescent="0.35">
      <c r="A4" t="s">
        <v>59</v>
      </c>
      <c r="B4">
        <v>0.01</v>
      </c>
      <c r="C4">
        <v>0.05</v>
      </c>
      <c r="D4" t="s">
        <v>316</v>
      </c>
      <c r="E4" s="2" t="s">
        <v>240</v>
      </c>
    </row>
    <row r="5" spans="1:6" x14ac:dyDescent="0.35">
      <c r="A5" t="s">
        <v>60</v>
      </c>
      <c r="B5">
        <v>200</v>
      </c>
      <c r="C5">
        <v>225</v>
      </c>
      <c r="D5" t="s">
        <v>322</v>
      </c>
      <c r="E5" s="2" t="s">
        <v>241</v>
      </c>
    </row>
    <row r="6" spans="1:6" x14ac:dyDescent="0.35">
      <c r="A6" t="s">
        <v>61</v>
      </c>
      <c r="B6">
        <v>20</v>
      </c>
      <c r="C6">
        <v>25</v>
      </c>
      <c r="D6" t="s">
        <v>323</v>
      </c>
      <c r="E6" s="2" t="s">
        <v>242</v>
      </c>
    </row>
    <row r="7" spans="1:6" x14ac:dyDescent="0.35">
      <c r="A7" t="s">
        <v>62</v>
      </c>
      <c r="B7">
        <v>200</v>
      </c>
      <c r="C7">
        <v>225</v>
      </c>
      <c r="D7" t="s">
        <v>324</v>
      </c>
      <c r="E7" s="2" t="s">
        <v>243</v>
      </c>
    </row>
    <row r="8" spans="1:6" x14ac:dyDescent="0.35">
      <c r="A8" t="s">
        <v>63</v>
      </c>
      <c r="B8">
        <v>20</v>
      </c>
      <c r="C8">
        <v>25</v>
      </c>
      <c r="D8" t="s">
        <v>324</v>
      </c>
      <c r="E8" s="2" t="s">
        <v>244</v>
      </c>
    </row>
    <row r="9" spans="1:6" x14ac:dyDescent="0.35">
      <c r="A9" t="s">
        <v>64</v>
      </c>
      <c r="B9">
        <v>0.2</v>
      </c>
      <c r="C9">
        <v>0.5</v>
      </c>
      <c r="D9" t="s">
        <v>337</v>
      </c>
      <c r="E9" s="2" t="s">
        <v>245</v>
      </c>
    </row>
    <row r="10" spans="1:6" x14ac:dyDescent="0.35">
      <c r="A10" t="s">
        <v>65</v>
      </c>
      <c r="B10">
        <v>0.1</v>
      </c>
      <c r="D10" s="5" t="s">
        <v>348</v>
      </c>
      <c r="E10" s="2" t="s">
        <v>246</v>
      </c>
    </row>
    <row r="11" spans="1:6" x14ac:dyDescent="0.35">
      <c r="A11" t="s">
        <v>66</v>
      </c>
      <c r="B11">
        <v>0.2</v>
      </c>
      <c r="C11">
        <v>0.5</v>
      </c>
      <c r="D11" s="5" t="s">
        <v>338</v>
      </c>
      <c r="E11" s="2" t="s">
        <v>247</v>
      </c>
    </row>
    <row r="12" spans="1:6" x14ac:dyDescent="0.35">
      <c r="A12" t="s">
        <v>67</v>
      </c>
      <c r="B12">
        <v>0.33300000000000002</v>
      </c>
      <c r="C12">
        <v>3</v>
      </c>
      <c r="D12" s="5" t="s">
        <v>339</v>
      </c>
      <c r="E12" s="2" t="s">
        <v>248</v>
      </c>
    </row>
    <row r="13" spans="1:6" x14ac:dyDescent="0.35">
      <c r="A13" t="s">
        <v>68</v>
      </c>
      <c r="B13">
        <v>0.33300000000000002</v>
      </c>
      <c r="C13">
        <v>1</v>
      </c>
      <c r="D13" s="5" t="s">
        <v>349</v>
      </c>
      <c r="E13" s="2" t="s">
        <v>249</v>
      </c>
    </row>
    <row r="14" spans="1:6" x14ac:dyDescent="0.35">
      <c r="A14" t="s">
        <v>69</v>
      </c>
      <c r="B14">
        <v>0.05</v>
      </c>
      <c r="D14" s="5" t="s">
        <v>340</v>
      </c>
      <c r="E14" s="2" t="s">
        <v>251</v>
      </c>
    </row>
    <row r="15" spans="1:6" x14ac:dyDescent="0.35">
      <c r="A15" t="s">
        <v>70</v>
      </c>
      <c r="B15">
        <v>0.1</v>
      </c>
      <c r="D15" s="5" t="s">
        <v>350</v>
      </c>
      <c r="E15" s="2" t="s">
        <v>250</v>
      </c>
    </row>
    <row r="16" spans="1:6" x14ac:dyDescent="0.35">
      <c r="A16" t="s">
        <v>71</v>
      </c>
      <c r="B16">
        <v>0.05</v>
      </c>
      <c r="D16" s="5" t="s">
        <v>341</v>
      </c>
      <c r="E16" s="2" t="s">
        <v>252</v>
      </c>
    </row>
    <row r="17" spans="1:5" x14ac:dyDescent="0.35">
      <c r="A17" t="s">
        <v>72</v>
      </c>
      <c r="B17">
        <v>0</v>
      </c>
      <c r="D17" s="5" t="s">
        <v>341</v>
      </c>
      <c r="E17" s="2" t="s">
        <v>253</v>
      </c>
    </row>
    <row r="18" spans="1:5" x14ac:dyDescent="0.35">
      <c r="A18" t="s">
        <v>73</v>
      </c>
      <c r="B18">
        <v>0.05</v>
      </c>
      <c r="D18" s="5" t="s">
        <v>341</v>
      </c>
      <c r="E18" s="2" t="s">
        <v>254</v>
      </c>
    </row>
    <row r="19" spans="1:5" x14ac:dyDescent="0.35">
      <c r="A19" t="s">
        <v>74</v>
      </c>
      <c r="B19">
        <v>0.1</v>
      </c>
      <c r="D19" s="5" t="s">
        <v>342</v>
      </c>
      <c r="E19" s="2" t="s">
        <v>255</v>
      </c>
    </row>
    <row r="20" spans="1:5" x14ac:dyDescent="0.35">
      <c r="A20" t="s">
        <v>75</v>
      </c>
      <c r="B20">
        <v>0.1</v>
      </c>
      <c r="D20" s="5" t="s">
        <v>343</v>
      </c>
      <c r="E20" s="2" t="s">
        <v>256</v>
      </c>
    </row>
    <row r="21" spans="1:5" x14ac:dyDescent="0.35">
      <c r="A21" t="s">
        <v>76</v>
      </c>
      <c r="B21">
        <v>0.3</v>
      </c>
      <c r="D21" s="5" t="s">
        <v>344</v>
      </c>
      <c r="E21" s="2" t="s">
        <v>257</v>
      </c>
    </row>
    <row r="22" spans="1:5" x14ac:dyDescent="0.35">
      <c r="A22" t="s">
        <v>77</v>
      </c>
      <c r="B22">
        <v>0.2</v>
      </c>
      <c r="D22" s="5" t="s">
        <v>345</v>
      </c>
      <c r="E22" s="2" t="s">
        <v>258</v>
      </c>
    </row>
    <row r="23" spans="1:5" x14ac:dyDescent="0.35">
      <c r="A23" t="s">
        <v>78</v>
      </c>
      <c r="B23">
        <v>0.05</v>
      </c>
      <c r="D23" s="5" t="s">
        <v>341</v>
      </c>
      <c r="E23" s="2" t="s">
        <v>259</v>
      </c>
    </row>
    <row r="24" spans="1:5" x14ac:dyDescent="0.35">
      <c r="A24" t="s">
        <v>79</v>
      </c>
      <c r="B24">
        <v>0.2</v>
      </c>
      <c r="D24" s="5" t="s">
        <v>341</v>
      </c>
      <c r="E24" s="2" t="s">
        <v>260</v>
      </c>
    </row>
    <row r="25" spans="1:5" x14ac:dyDescent="0.35">
      <c r="A25" t="s">
        <v>80</v>
      </c>
      <c r="B25">
        <v>0.2</v>
      </c>
      <c r="D25" s="5" t="s">
        <v>341</v>
      </c>
      <c r="E25" s="2" t="s">
        <v>261</v>
      </c>
    </row>
    <row r="26" spans="1:5" x14ac:dyDescent="0.35">
      <c r="A26" t="s">
        <v>81</v>
      </c>
      <c r="B26">
        <v>0.4</v>
      </c>
      <c r="D26" s="5" t="s">
        <v>341</v>
      </c>
      <c r="E26" s="2" t="s">
        <v>262</v>
      </c>
    </row>
    <row r="27" spans="1:5" x14ac:dyDescent="0.35">
      <c r="A27" t="s">
        <v>82</v>
      </c>
      <c r="B27">
        <v>0.5</v>
      </c>
      <c r="D27" s="5" t="s">
        <v>341</v>
      </c>
      <c r="E27" s="2" t="s">
        <v>263</v>
      </c>
    </row>
    <row r="28" spans="1:5" x14ac:dyDescent="0.35">
      <c r="A28" t="s">
        <v>83</v>
      </c>
      <c r="B28">
        <v>0.05</v>
      </c>
      <c r="C28">
        <v>0.1</v>
      </c>
      <c r="D28" s="5" t="s">
        <v>341</v>
      </c>
      <c r="E28" s="2" t="s">
        <v>264</v>
      </c>
    </row>
    <row r="29" spans="1:5" x14ac:dyDescent="0.35">
      <c r="A29" t="s">
        <v>84</v>
      </c>
      <c r="B29">
        <v>0.3</v>
      </c>
      <c r="D29" s="5" t="s">
        <v>346</v>
      </c>
      <c r="E29" s="2" t="s">
        <v>265</v>
      </c>
    </row>
    <row r="30" spans="1:5" x14ac:dyDescent="0.35">
      <c r="A30" t="s">
        <v>85</v>
      </c>
      <c r="B30">
        <v>0.1</v>
      </c>
      <c r="C30">
        <v>0.2</v>
      </c>
      <c r="D30" s="5" t="s">
        <v>347</v>
      </c>
      <c r="E30" s="2" t="s">
        <v>266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26" sqref="I26"/>
    </sheetView>
  </sheetViews>
  <sheetFormatPr defaultRowHeight="14.5" x14ac:dyDescent="0.35"/>
  <cols>
    <col min="1" max="1" width="11.6328125" customWidth="1"/>
  </cols>
  <sheetData>
    <row r="1" spans="1:7" x14ac:dyDescent="0.35">
      <c r="A1" t="s">
        <v>0</v>
      </c>
      <c r="B1" t="s">
        <v>169</v>
      </c>
      <c r="C1" t="s">
        <v>170</v>
      </c>
      <c r="D1" t="s">
        <v>171</v>
      </c>
    </row>
    <row r="2" spans="1:7" x14ac:dyDescent="0.35">
      <c r="A2" t="s">
        <v>1</v>
      </c>
      <c r="B2" t="s">
        <v>365</v>
      </c>
    </row>
    <row r="3" spans="1:7" x14ac:dyDescent="0.35">
      <c r="A3" t="s">
        <v>86</v>
      </c>
      <c r="B3">
        <v>0.02</v>
      </c>
      <c r="C3">
        <v>0.1</v>
      </c>
      <c r="G3" s="2" t="s">
        <v>268</v>
      </c>
    </row>
    <row r="4" spans="1:7" x14ac:dyDescent="0.35">
      <c r="A4" t="s">
        <v>87</v>
      </c>
      <c r="B4">
        <v>0.9</v>
      </c>
      <c r="C4">
        <v>1.1000000000000001</v>
      </c>
      <c r="D4" t="s">
        <v>311</v>
      </c>
      <c r="G4" s="2" t="s">
        <v>267</v>
      </c>
    </row>
    <row r="5" spans="1:7" x14ac:dyDescent="0.35">
      <c r="A5" t="s">
        <v>88</v>
      </c>
      <c r="B5">
        <v>0.02</v>
      </c>
      <c r="C5">
        <v>0.1</v>
      </c>
      <c r="D5" t="s">
        <v>358</v>
      </c>
      <c r="G5" s="2" t="s">
        <v>270</v>
      </c>
    </row>
    <row r="6" spans="1:7" x14ac:dyDescent="0.35">
      <c r="A6" t="s">
        <v>89</v>
      </c>
      <c r="B6">
        <v>0.9</v>
      </c>
      <c r="C6">
        <v>1.1000000000000001</v>
      </c>
      <c r="D6" t="s">
        <v>358</v>
      </c>
      <c r="G6" s="2" t="s">
        <v>269</v>
      </c>
    </row>
    <row r="7" spans="1:7" x14ac:dyDescent="0.35">
      <c r="A7" t="s">
        <v>90</v>
      </c>
      <c r="B7">
        <v>0.01</v>
      </c>
      <c r="C7">
        <v>2.5000000000000001E-2</v>
      </c>
      <c r="D7" t="s">
        <v>359</v>
      </c>
      <c r="G7" s="2" t="s">
        <v>272</v>
      </c>
    </row>
    <row r="8" spans="1:7" x14ac:dyDescent="0.35">
      <c r="A8" t="s">
        <v>91</v>
      </c>
      <c r="B8">
        <v>1</v>
      </c>
      <c r="C8">
        <v>1</v>
      </c>
      <c r="G8" s="2" t="s">
        <v>271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I7" sqref="I7"/>
    </sheetView>
  </sheetViews>
  <sheetFormatPr defaultRowHeight="14.5" x14ac:dyDescent="0.35"/>
  <sheetData>
    <row r="1" spans="1:2" x14ac:dyDescent="0.35">
      <c r="A1" t="s">
        <v>0</v>
      </c>
    </row>
    <row r="2" spans="1:2" x14ac:dyDescent="0.35">
      <c r="A2" t="s">
        <v>1</v>
      </c>
      <c r="B2" t="s">
        <v>365</v>
      </c>
    </row>
    <row r="3" spans="1:2" x14ac:dyDescent="0.35">
      <c r="A3" t="s">
        <v>366</v>
      </c>
      <c r="B3" t="s">
        <v>375</v>
      </c>
    </row>
    <row r="4" spans="1:2" x14ac:dyDescent="0.35">
      <c r="A4" t="s">
        <v>367</v>
      </c>
      <c r="B4" t="s">
        <v>374</v>
      </c>
    </row>
    <row r="5" spans="1:2" x14ac:dyDescent="0.35">
      <c r="A5" t="s">
        <v>368</v>
      </c>
      <c r="B5">
        <v>-59</v>
      </c>
    </row>
    <row r="6" spans="1:2" x14ac:dyDescent="0.35">
      <c r="A6" t="s">
        <v>369</v>
      </c>
      <c r="B6">
        <v>42.5</v>
      </c>
    </row>
    <row r="7" spans="1:2" x14ac:dyDescent="0.35">
      <c r="A7" t="s">
        <v>92</v>
      </c>
      <c r="B7">
        <v>80</v>
      </c>
    </row>
    <row r="8" spans="1:2" x14ac:dyDescent="0.35">
      <c r="A8" t="s">
        <v>93</v>
      </c>
      <c r="B8">
        <v>50</v>
      </c>
    </row>
    <row r="9" spans="1:2" x14ac:dyDescent="0.35">
      <c r="A9" t="s">
        <v>94</v>
      </c>
      <c r="B9">
        <v>4</v>
      </c>
    </row>
    <row r="10" spans="1:2" x14ac:dyDescent="0.35">
      <c r="A10" t="s">
        <v>95</v>
      </c>
      <c r="B10">
        <v>0.5</v>
      </c>
    </row>
    <row r="11" spans="1:2" x14ac:dyDescent="0.35">
      <c r="A11" t="s">
        <v>96</v>
      </c>
      <c r="B11">
        <v>2</v>
      </c>
    </row>
    <row r="12" spans="1:2" x14ac:dyDescent="0.35">
      <c r="A12" t="s">
        <v>97</v>
      </c>
      <c r="B12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6"/>
  <sheetViews>
    <sheetView workbookViewId="0"/>
  </sheetViews>
  <sheetFormatPr defaultRowHeight="14.5" x14ac:dyDescent="0.35"/>
  <cols>
    <col min="1" max="1" width="10.6328125" customWidth="1"/>
  </cols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23</v>
      </c>
    </row>
    <row r="17" spans="1:1" x14ac:dyDescent="0.35">
      <c r="A17" t="s">
        <v>111</v>
      </c>
    </row>
    <row r="18" spans="1:1" x14ac:dyDescent="0.35">
      <c r="A18" t="s">
        <v>112</v>
      </c>
    </row>
    <row r="19" spans="1:1" x14ac:dyDescent="0.35">
      <c r="A19" t="s">
        <v>42</v>
      </c>
    </row>
    <row r="20" spans="1:1" x14ac:dyDescent="0.35">
      <c r="A20" t="s">
        <v>113</v>
      </c>
    </row>
    <row r="21" spans="1:1" x14ac:dyDescent="0.35">
      <c r="A21" t="s">
        <v>114</v>
      </c>
    </row>
    <row r="22" spans="1:1" x14ac:dyDescent="0.35">
      <c r="A22" t="s">
        <v>115</v>
      </c>
    </row>
    <row r="23" spans="1:1" x14ac:dyDescent="0.35">
      <c r="A23" t="s">
        <v>116</v>
      </c>
    </row>
    <row r="24" spans="1:1" x14ac:dyDescent="0.35">
      <c r="A24" t="s">
        <v>117</v>
      </c>
    </row>
    <row r="25" spans="1:1" x14ac:dyDescent="0.35">
      <c r="A25" t="s">
        <v>118</v>
      </c>
    </row>
    <row r="26" spans="1:1" x14ac:dyDescent="0.35">
      <c r="A26" t="s">
        <v>119</v>
      </c>
    </row>
    <row r="27" spans="1:1" x14ac:dyDescent="0.35">
      <c r="A27" t="s">
        <v>18</v>
      </c>
    </row>
    <row r="28" spans="1:1" x14ac:dyDescent="0.35">
      <c r="A28" t="s">
        <v>120</v>
      </c>
    </row>
    <row r="29" spans="1:1" x14ac:dyDescent="0.35">
      <c r="A29" t="s">
        <v>121</v>
      </c>
    </row>
    <row r="30" spans="1:1" x14ac:dyDescent="0.35">
      <c r="A30" t="s">
        <v>122</v>
      </c>
    </row>
    <row r="31" spans="1:1" x14ac:dyDescent="0.35">
      <c r="A31" t="s">
        <v>123</v>
      </c>
    </row>
    <row r="32" spans="1:1" x14ac:dyDescent="0.35">
      <c r="A32" t="s">
        <v>124</v>
      </c>
    </row>
    <row r="33" spans="1:1" x14ac:dyDescent="0.35">
      <c r="A33" t="s">
        <v>125</v>
      </c>
    </row>
    <row r="34" spans="1:1" x14ac:dyDescent="0.35">
      <c r="A34" t="s">
        <v>126</v>
      </c>
    </row>
    <row r="35" spans="1:1" x14ac:dyDescent="0.35">
      <c r="A35" t="s">
        <v>127</v>
      </c>
    </row>
    <row r="36" spans="1:1" x14ac:dyDescent="0.35">
      <c r="A36" t="s">
        <v>128</v>
      </c>
    </row>
    <row r="37" spans="1:1" x14ac:dyDescent="0.35">
      <c r="A37" t="s">
        <v>129</v>
      </c>
    </row>
    <row r="38" spans="1:1" x14ac:dyDescent="0.35">
      <c r="A38" t="s">
        <v>130</v>
      </c>
    </row>
    <row r="39" spans="1:1" x14ac:dyDescent="0.35">
      <c r="A39" t="s">
        <v>131</v>
      </c>
    </row>
    <row r="40" spans="1:1" x14ac:dyDescent="0.35">
      <c r="A40" t="s">
        <v>132</v>
      </c>
    </row>
    <row r="41" spans="1:1" x14ac:dyDescent="0.35">
      <c r="A41" t="s">
        <v>133</v>
      </c>
    </row>
    <row r="42" spans="1:1" x14ac:dyDescent="0.35">
      <c r="A42" t="s">
        <v>134</v>
      </c>
    </row>
    <row r="43" spans="1:1" x14ac:dyDescent="0.35">
      <c r="A43" t="s">
        <v>135</v>
      </c>
    </row>
    <row r="44" spans="1:1" x14ac:dyDescent="0.35">
      <c r="A44" t="s">
        <v>136</v>
      </c>
    </row>
    <row r="45" spans="1:1" x14ac:dyDescent="0.35">
      <c r="A45" t="s">
        <v>137</v>
      </c>
    </row>
    <row r="46" spans="1:1" x14ac:dyDescent="0.35">
      <c r="A46" t="s">
        <v>138</v>
      </c>
    </row>
    <row r="47" spans="1:1" x14ac:dyDescent="0.35">
      <c r="A47" t="s">
        <v>139</v>
      </c>
    </row>
    <row r="48" spans="1:1" x14ac:dyDescent="0.35">
      <c r="A48" t="s">
        <v>140</v>
      </c>
    </row>
    <row r="49" spans="1:1" x14ac:dyDescent="0.35">
      <c r="A49" t="s">
        <v>141</v>
      </c>
    </row>
    <row r="50" spans="1:1" x14ac:dyDescent="0.35">
      <c r="A50" t="s">
        <v>142</v>
      </c>
    </row>
    <row r="51" spans="1:1" x14ac:dyDescent="0.35">
      <c r="A51" t="s">
        <v>143</v>
      </c>
    </row>
    <row r="52" spans="1:1" x14ac:dyDescent="0.35">
      <c r="A52" t="s">
        <v>144</v>
      </c>
    </row>
    <row r="53" spans="1:1" x14ac:dyDescent="0.35">
      <c r="A53" t="s">
        <v>145</v>
      </c>
    </row>
    <row r="54" spans="1:1" x14ac:dyDescent="0.35">
      <c r="A54" t="s">
        <v>146</v>
      </c>
    </row>
    <row r="55" spans="1:1" x14ac:dyDescent="0.35">
      <c r="A55" t="s">
        <v>147</v>
      </c>
    </row>
    <row r="56" spans="1:1" x14ac:dyDescent="0.35">
      <c r="A56" t="s">
        <v>148</v>
      </c>
    </row>
    <row r="57" spans="1:1" x14ac:dyDescent="0.35">
      <c r="A57" t="s">
        <v>149</v>
      </c>
    </row>
    <row r="58" spans="1:1" x14ac:dyDescent="0.35">
      <c r="A58" t="s">
        <v>150</v>
      </c>
    </row>
    <row r="59" spans="1:1" x14ac:dyDescent="0.35">
      <c r="A59" t="s">
        <v>151</v>
      </c>
    </row>
    <row r="60" spans="1:1" x14ac:dyDescent="0.35">
      <c r="A60" t="s">
        <v>152</v>
      </c>
    </row>
    <row r="61" spans="1:1" x14ac:dyDescent="0.35">
      <c r="A61" t="s">
        <v>153</v>
      </c>
    </row>
    <row r="62" spans="1:1" x14ac:dyDescent="0.35">
      <c r="A62" t="s">
        <v>154</v>
      </c>
    </row>
    <row r="63" spans="1:1" x14ac:dyDescent="0.35">
      <c r="A63" t="s">
        <v>155</v>
      </c>
    </row>
    <row r="64" spans="1:1" x14ac:dyDescent="0.35">
      <c r="A64" t="s">
        <v>156</v>
      </c>
    </row>
    <row r="65" spans="1:1" x14ac:dyDescent="0.35">
      <c r="A65" t="s">
        <v>157</v>
      </c>
    </row>
    <row r="66" spans="1:1" x14ac:dyDescent="0.35">
      <c r="A66" t="s">
        <v>158</v>
      </c>
    </row>
    <row r="67" spans="1:1" x14ac:dyDescent="0.35">
      <c r="A67" t="s">
        <v>159</v>
      </c>
    </row>
    <row r="68" spans="1:1" x14ac:dyDescent="0.35">
      <c r="A68" t="s">
        <v>160</v>
      </c>
    </row>
    <row r="69" spans="1:1" x14ac:dyDescent="0.35">
      <c r="A69" t="s">
        <v>161</v>
      </c>
    </row>
    <row r="70" spans="1:1" x14ac:dyDescent="0.35">
      <c r="A70" t="s">
        <v>162</v>
      </c>
    </row>
    <row r="71" spans="1:1" x14ac:dyDescent="0.35">
      <c r="A71" t="s">
        <v>163</v>
      </c>
    </row>
    <row r="72" spans="1:1" x14ac:dyDescent="0.35">
      <c r="A72" t="s">
        <v>164</v>
      </c>
    </row>
    <row r="73" spans="1:1" x14ac:dyDescent="0.35">
      <c r="A73" t="s">
        <v>165</v>
      </c>
    </row>
    <row r="74" spans="1:1" x14ac:dyDescent="0.35">
      <c r="A74" t="s">
        <v>166</v>
      </c>
    </row>
    <row r="75" spans="1:1" x14ac:dyDescent="0.35">
      <c r="A75" t="s">
        <v>167</v>
      </c>
    </row>
    <row r="76" spans="1:1" x14ac:dyDescent="0.35">
      <c r="A76" t="s">
        <v>168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3" sqref="J3:J33"/>
    </sheetView>
  </sheetViews>
  <sheetFormatPr defaultRowHeight="14.5" x14ac:dyDescent="0.35"/>
  <sheetData>
    <row r="1" spans="1:10" x14ac:dyDescent="0.35">
      <c r="A1" t="s">
        <v>273</v>
      </c>
      <c r="B1" t="s">
        <v>274</v>
      </c>
      <c r="C1" t="s">
        <v>275</v>
      </c>
      <c r="E1" t="s">
        <v>276</v>
      </c>
    </row>
    <row r="2" spans="1:10" x14ac:dyDescent="0.35">
      <c r="B2" t="s">
        <v>280</v>
      </c>
      <c r="C2" t="s">
        <v>277</v>
      </c>
      <c r="D2" t="s">
        <v>278</v>
      </c>
      <c r="F2" t="s">
        <v>280</v>
      </c>
      <c r="G2" t="s">
        <v>277</v>
      </c>
      <c r="H2" t="s">
        <v>278</v>
      </c>
      <c r="J2" t="s">
        <v>279</v>
      </c>
    </row>
    <row r="3" spans="1:10" x14ac:dyDescent="0.35">
      <c r="A3">
        <v>2</v>
      </c>
      <c r="B3">
        <v>28.7</v>
      </c>
      <c r="C3">
        <v>2.29</v>
      </c>
      <c r="D3">
        <v>9</v>
      </c>
      <c r="F3">
        <v>27.4</v>
      </c>
      <c r="G3">
        <v>5.17</v>
      </c>
      <c r="H3">
        <v>14</v>
      </c>
      <c r="J3">
        <f>G3/F3</f>
        <v>0.18868613138686133</v>
      </c>
    </row>
    <row r="4" spans="1:10" x14ac:dyDescent="0.35">
      <c r="A4">
        <v>3</v>
      </c>
      <c r="B4">
        <v>40</v>
      </c>
      <c r="C4">
        <v>6.88</v>
      </c>
      <c r="D4">
        <v>21</v>
      </c>
      <c r="F4">
        <v>43.8</v>
      </c>
      <c r="G4">
        <v>9.85</v>
      </c>
      <c r="H4">
        <v>16</v>
      </c>
      <c r="J4">
        <f t="shared" ref="J4:J33" si="0">G4/F4</f>
        <v>0.22488584474885845</v>
      </c>
    </row>
    <row r="5" spans="1:10" x14ac:dyDescent="0.35">
      <c r="A5">
        <v>4</v>
      </c>
      <c r="B5">
        <v>49.3</v>
      </c>
      <c r="C5">
        <v>11.76</v>
      </c>
      <c r="D5">
        <v>34</v>
      </c>
      <c r="F5">
        <v>47.8</v>
      </c>
      <c r="G5">
        <v>8.7100000000000009</v>
      </c>
      <c r="H5">
        <v>34</v>
      </c>
      <c r="J5">
        <f t="shared" si="0"/>
        <v>0.18221757322175736</v>
      </c>
    </row>
    <row r="6" spans="1:10" x14ac:dyDescent="0.35">
      <c r="A6">
        <v>5</v>
      </c>
      <c r="B6">
        <v>67.3</v>
      </c>
      <c r="C6">
        <v>17.82</v>
      </c>
      <c r="D6">
        <v>43</v>
      </c>
      <c r="F6">
        <v>73.2</v>
      </c>
      <c r="G6">
        <v>18.7</v>
      </c>
      <c r="H6">
        <v>53</v>
      </c>
      <c r="J6">
        <f t="shared" si="0"/>
        <v>0.25546448087431695</v>
      </c>
    </row>
    <row r="7" spans="1:10" x14ac:dyDescent="0.35">
      <c r="A7">
        <v>6</v>
      </c>
      <c r="B7">
        <v>82.6</v>
      </c>
      <c r="C7">
        <v>22.41</v>
      </c>
      <c r="D7">
        <v>68</v>
      </c>
      <c r="F7">
        <v>92.2</v>
      </c>
      <c r="G7">
        <v>18.96</v>
      </c>
      <c r="H7">
        <v>99</v>
      </c>
      <c r="J7">
        <f t="shared" si="0"/>
        <v>0.20563991323210412</v>
      </c>
    </row>
    <row r="8" spans="1:10" x14ac:dyDescent="0.35">
      <c r="A8">
        <v>7</v>
      </c>
      <c r="B8">
        <v>90.4</v>
      </c>
      <c r="C8">
        <v>18.690000000000001</v>
      </c>
      <c r="D8">
        <v>82</v>
      </c>
      <c r="F8">
        <v>102.7</v>
      </c>
      <c r="G8">
        <v>15.66</v>
      </c>
      <c r="H8">
        <v>142</v>
      </c>
      <c r="J8">
        <f t="shared" si="0"/>
        <v>0.15248296007789677</v>
      </c>
    </row>
    <row r="9" spans="1:10" x14ac:dyDescent="0.35">
      <c r="A9">
        <v>8</v>
      </c>
      <c r="B9">
        <v>100.3</v>
      </c>
      <c r="C9">
        <v>18.23</v>
      </c>
      <c r="D9">
        <v>94</v>
      </c>
      <c r="F9">
        <v>112.2</v>
      </c>
      <c r="G9">
        <v>18.940000000000001</v>
      </c>
      <c r="H9">
        <v>152</v>
      </c>
      <c r="J9">
        <f t="shared" si="0"/>
        <v>0.16880570409982176</v>
      </c>
    </row>
    <row r="10" spans="1:10" x14ac:dyDescent="0.35">
      <c r="A10">
        <v>9</v>
      </c>
      <c r="B10">
        <v>105.8</v>
      </c>
      <c r="C10">
        <v>20.57</v>
      </c>
      <c r="D10">
        <v>105</v>
      </c>
      <c r="F10">
        <v>117.5</v>
      </c>
      <c r="G10">
        <v>21.43</v>
      </c>
      <c r="H10">
        <v>152</v>
      </c>
      <c r="J10">
        <f t="shared" si="0"/>
        <v>0.18238297872340425</v>
      </c>
    </row>
    <row r="11" spans="1:10" x14ac:dyDescent="0.35">
      <c r="A11">
        <v>10</v>
      </c>
      <c r="B11">
        <v>104.5</v>
      </c>
      <c r="C11">
        <v>19.309999999999999</v>
      </c>
      <c r="D11">
        <v>66</v>
      </c>
      <c r="F11">
        <v>126</v>
      </c>
      <c r="G11">
        <v>21.89</v>
      </c>
      <c r="H11">
        <v>124</v>
      </c>
      <c r="J11">
        <f t="shared" si="0"/>
        <v>0.17373015873015873</v>
      </c>
    </row>
    <row r="12" spans="1:10" x14ac:dyDescent="0.35">
      <c r="A12">
        <v>11</v>
      </c>
      <c r="B12">
        <v>113</v>
      </c>
      <c r="C12">
        <v>21.18</v>
      </c>
      <c r="D12">
        <v>66</v>
      </c>
      <c r="F12">
        <v>131.6</v>
      </c>
      <c r="G12">
        <v>24.37</v>
      </c>
      <c r="H12">
        <v>117</v>
      </c>
      <c r="J12">
        <f t="shared" si="0"/>
        <v>0.18518237082066871</v>
      </c>
    </row>
    <row r="13" spans="1:10" x14ac:dyDescent="0.35">
      <c r="A13">
        <v>12</v>
      </c>
      <c r="B13">
        <v>111.6</v>
      </c>
      <c r="C13">
        <v>17.920000000000002</v>
      </c>
      <c r="D13">
        <v>73</v>
      </c>
      <c r="F13">
        <v>137</v>
      </c>
      <c r="G13">
        <v>22.11</v>
      </c>
      <c r="H13">
        <v>125</v>
      </c>
      <c r="J13">
        <f t="shared" si="0"/>
        <v>0.16138686131386862</v>
      </c>
    </row>
    <row r="14" spans="1:10" x14ac:dyDescent="0.35">
      <c r="A14">
        <v>13</v>
      </c>
      <c r="B14">
        <v>115.3</v>
      </c>
      <c r="C14">
        <v>21.93</v>
      </c>
      <c r="D14">
        <v>64</v>
      </c>
      <c r="F14">
        <v>147.69999999999999</v>
      </c>
      <c r="G14">
        <v>18.43</v>
      </c>
      <c r="H14">
        <v>67</v>
      </c>
      <c r="J14">
        <f t="shared" si="0"/>
        <v>0.12477995937711578</v>
      </c>
    </row>
    <row r="15" spans="1:10" x14ac:dyDescent="0.35">
      <c r="A15">
        <v>14</v>
      </c>
      <c r="B15">
        <v>120</v>
      </c>
      <c r="C15">
        <v>20.170000000000002</v>
      </c>
      <c r="D15">
        <v>48</v>
      </c>
      <c r="F15">
        <v>153.5</v>
      </c>
      <c r="G15">
        <v>16.97</v>
      </c>
      <c r="H15">
        <v>74</v>
      </c>
      <c r="J15">
        <f t="shared" si="0"/>
        <v>0.11055374592833875</v>
      </c>
    </row>
    <row r="16" spans="1:10" x14ac:dyDescent="0.35">
      <c r="A16">
        <v>15</v>
      </c>
      <c r="B16">
        <v>114.4</v>
      </c>
      <c r="C16">
        <v>15.8</v>
      </c>
      <c r="D16">
        <v>45</v>
      </c>
      <c r="F16">
        <v>156.9</v>
      </c>
      <c r="G16">
        <v>20.97</v>
      </c>
      <c r="H16">
        <v>51</v>
      </c>
      <c r="J16">
        <f t="shared" si="0"/>
        <v>0.13365200764818355</v>
      </c>
    </row>
    <row r="17" spans="1:10" x14ac:dyDescent="0.35">
      <c r="A17">
        <v>16</v>
      </c>
      <c r="B17">
        <v>122.4</v>
      </c>
      <c r="C17">
        <v>21.56</v>
      </c>
      <c r="D17">
        <v>39</v>
      </c>
      <c r="F17">
        <v>161.80000000000001</v>
      </c>
      <c r="G17">
        <v>19.87</v>
      </c>
      <c r="H17">
        <v>38</v>
      </c>
      <c r="J17">
        <f t="shared" si="0"/>
        <v>0.12280593325092706</v>
      </c>
    </row>
    <row r="18" spans="1:10" x14ac:dyDescent="0.35">
      <c r="A18">
        <v>17</v>
      </c>
      <c r="B18">
        <v>115.8</v>
      </c>
      <c r="C18">
        <v>15.93</v>
      </c>
      <c r="D18">
        <v>17</v>
      </c>
      <c r="F18">
        <v>164.1</v>
      </c>
      <c r="G18">
        <v>15.85</v>
      </c>
      <c r="H18">
        <v>19</v>
      </c>
      <c r="J18">
        <f t="shared" si="0"/>
        <v>9.6587446678854355E-2</v>
      </c>
    </row>
    <row r="19" spans="1:10" x14ac:dyDescent="0.35">
      <c r="A19">
        <v>18</v>
      </c>
      <c r="B19">
        <v>129.69999999999999</v>
      </c>
      <c r="C19">
        <v>17.22</v>
      </c>
      <c r="D19">
        <v>18</v>
      </c>
      <c r="F19">
        <v>164.7</v>
      </c>
      <c r="G19">
        <v>19.54</v>
      </c>
      <c r="H19">
        <v>19</v>
      </c>
      <c r="J19">
        <f t="shared" si="0"/>
        <v>0.11863995142683667</v>
      </c>
    </row>
    <row r="20" spans="1:10" x14ac:dyDescent="0.35">
      <c r="A20">
        <v>19</v>
      </c>
      <c r="B20">
        <v>126.1</v>
      </c>
      <c r="C20">
        <v>13.13</v>
      </c>
      <c r="D20">
        <v>11</v>
      </c>
      <c r="F20">
        <v>176.4</v>
      </c>
      <c r="G20">
        <v>9.94</v>
      </c>
      <c r="H20">
        <v>8</v>
      </c>
      <c r="J20">
        <f t="shared" si="0"/>
        <v>5.6349206349206343E-2</v>
      </c>
    </row>
    <row r="21" spans="1:10" x14ac:dyDescent="0.35">
      <c r="A21">
        <v>20</v>
      </c>
      <c r="B21">
        <v>139.6</v>
      </c>
      <c r="C21">
        <v>24.85</v>
      </c>
      <c r="D21">
        <v>10</v>
      </c>
      <c r="F21">
        <v>180.5</v>
      </c>
      <c r="G21">
        <v>15.81</v>
      </c>
      <c r="H21">
        <v>11</v>
      </c>
      <c r="J21">
        <f t="shared" si="0"/>
        <v>8.7590027700831033E-2</v>
      </c>
    </row>
    <row r="22" spans="1:10" x14ac:dyDescent="0.35">
      <c r="A22">
        <v>21</v>
      </c>
      <c r="B22">
        <v>123</v>
      </c>
      <c r="C22">
        <v>14.23</v>
      </c>
      <c r="D22">
        <v>8</v>
      </c>
      <c r="F22">
        <v>178.5</v>
      </c>
      <c r="G22">
        <v>14.63</v>
      </c>
      <c r="H22">
        <v>6</v>
      </c>
      <c r="J22">
        <f t="shared" si="0"/>
        <v>8.1960784313725499E-2</v>
      </c>
    </row>
    <row r="23" spans="1:10" x14ac:dyDescent="0.35">
      <c r="A23">
        <v>22</v>
      </c>
      <c r="B23">
        <v>135.9</v>
      </c>
      <c r="C23">
        <v>15.17</v>
      </c>
      <c r="D23">
        <v>7</v>
      </c>
      <c r="F23">
        <v>186.9</v>
      </c>
      <c r="G23">
        <v>20.74</v>
      </c>
      <c r="H23">
        <v>16</v>
      </c>
      <c r="J23">
        <f t="shared" si="0"/>
        <v>0.11096843231674691</v>
      </c>
    </row>
    <row r="24" spans="1:10" x14ac:dyDescent="0.35">
      <c r="A24">
        <v>23</v>
      </c>
      <c r="B24">
        <v>127</v>
      </c>
      <c r="C24">
        <v>22.85</v>
      </c>
      <c r="D24">
        <v>5</v>
      </c>
      <c r="F24">
        <v>182.2</v>
      </c>
      <c r="G24">
        <v>17.920000000000002</v>
      </c>
      <c r="H24">
        <v>13</v>
      </c>
      <c r="J24">
        <f t="shared" si="0"/>
        <v>9.8353457738748637E-2</v>
      </c>
    </row>
    <row r="25" spans="1:10" x14ac:dyDescent="0.35">
      <c r="A25">
        <v>24</v>
      </c>
      <c r="B25">
        <v>148</v>
      </c>
      <c r="C25">
        <v>23.76</v>
      </c>
      <c r="D25">
        <v>12</v>
      </c>
      <c r="F25">
        <v>188.4</v>
      </c>
      <c r="G25">
        <v>11.8</v>
      </c>
      <c r="H25">
        <v>11</v>
      </c>
      <c r="J25">
        <f t="shared" si="0"/>
        <v>6.2632696390658174E-2</v>
      </c>
    </row>
    <row r="26" spans="1:10" x14ac:dyDescent="0.35">
      <c r="A26">
        <v>25</v>
      </c>
      <c r="B26">
        <v>138.4</v>
      </c>
      <c r="C26">
        <v>9.74</v>
      </c>
      <c r="D26">
        <v>13</v>
      </c>
      <c r="F26">
        <v>189.4</v>
      </c>
      <c r="G26">
        <v>15.54</v>
      </c>
      <c r="H26">
        <v>10</v>
      </c>
      <c r="J26">
        <f t="shared" si="0"/>
        <v>8.2048574445617736E-2</v>
      </c>
    </row>
    <row r="27" spans="1:10" x14ac:dyDescent="0.35">
      <c r="A27">
        <v>26</v>
      </c>
      <c r="B27">
        <v>145.6</v>
      </c>
      <c r="C27">
        <v>23.18</v>
      </c>
      <c r="D27">
        <v>5</v>
      </c>
      <c r="F27">
        <v>196.6</v>
      </c>
      <c r="G27">
        <v>10.039999999999999</v>
      </c>
      <c r="H27">
        <v>5</v>
      </c>
      <c r="J27">
        <f t="shared" si="0"/>
        <v>5.1068158697863679E-2</v>
      </c>
    </row>
    <row r="28" spans="1:10" x14ac:dyDescent="0.35">
      <c r="A28">
        <v>27</v>
      </c>
      <c r="B28">
        <v>138</v>
      </c>
      <c r="C28">
        <v>10.54</v>
      </c>
      <c r="D28">
        <v>3</v>
      </c>
      <c r="F28">
        <v>196.6</v>
      </c>
      <c r="G28">
        <v>13.81</v>
      </c>
      <c r="H28">
        <v>5</v>
      </c>
      <c r="J28">
        <f t="shared" si="0"/>
        <v>7.0244150559511706E-2</v>
      </c>
    </row>
    <row r="29" spans="1:10" x14ac:dyDescent="0.35">
      <c r="A29">
        <v>28</v>
      </c>
      <c r="B29">
        <v>139</v>
      </c>
      <c r="C29">
        <v>12.73</v>
      </c>
      <c r="D29">
        <v>2</v>
      </c>
      <c r="F29">
        <v>202</v>
      </c>
      <c r="G29">
        <v>16.97</v>
      </c>
      <c r="H29">
        <v>8</v>
      </c>
      <c r="J29">
        <f t="shared" si="0"/>
        <v>8.4009900990099001E-2</v>
      </c>
    </row>
    <row r="30" spans="1:10" x14ac:dyDescent="0.35">
      <c r="A30">
        <v>29</v>
      </c>
      <c r="B30">
        <v>153</v>
      </c>
      <c r="C30">
        <v>12.12</v>
      </c>
      <c r="D30">
        <v>3</v>
      </c>
      <c r="F30">
        <v>194.5</v>
      </c>
      <c r="G30">
        <v>8.66</v>
      </c>
      <c r="H30">
        <v>4</v>
      </c>
      <c r="J30">
        <f t="shared" si="0"/>
        <v>4.4524421593830334E-2</v>
      </c>
    </row>
    <row r="31" spans="1:10" x14ac:dyDescent="0.35">
      <c r="A31">
        <v>30</v>
      </c>
      <c r="B31">
        <v>134.6</v>
      </c>
      <c r="C31">
        <v>14.1</v>
      </c>
      <c r="D31">
        <v>5</v>
      </c>
      <c r="F31">
        <v>206</v>
      </c>
      <c r="G31">
        <v>24.25</v>
      </c>
      <c r="H31">
        <v>3</v>
      </c>
      <c r="J31">
        <f t="shared" si="0"/>
        <v>0.11771844660194175</v>
      </c>
    </row>
    <row r="32" spans="1:10" x14ac:dyDescent="0.35">
      <c r="A32">
        <v>31</v>
      </c>
      <c r="B32">
        <v>157</v>
      </c>
      <c r="D32">
        <v>1</v>
      </c>
      <c r="F32">
        <v>200.5</v>
      </c>
      <c r="G32">
        <v>10.61</v>
      </c>
      <c r="H32">
        <v>2</v>
      </c>
      <c r="J32">
        <f t="shared" si="0"/>
        <v>5.2917705735660847E-2</v>
      </c>
    </row>
    <row r="33" spans="1:10" x14ac:dyDescent="0.35">
      <c r="A33">
        <v>32</v>
      </c>
      <c r="B33">
        <v>153.5</v>
      </c>
      <c r="C33">
        <v>24.75</v>
      </c>
      <c r="D33">
        <v>2</v>
      </c>
      <c r="F33">
        <v>179.5</v>
      </c>
      <c r="G33">
        <v>19.09</v>
      </c>
      <c r="H33">
        <v>2</v>
      </c>
      <c r="J33">
        <f t="shared" si="0"/>
        <v>0.10635097493036212</v>
      </c>
    </row>
    <row r="34" spans="1:10" x14ac:dyDescent="0.35">
      <c r="A34">
        <v>34</v>
      </c>
      <c r="F34">
        <v>193</v>
      </c>
      <c r="H34">
        <v>1</v>
      </c>
    </row>
    <row r="35" spans="1:10" x14ac:dyDescent="0.35">
      <c r="A35">
        <v>35</v>
      </c>
      <c r="F35">
        <v>211</v>
      </c>
      <c r="H35">
        <v>1</v>
      </c>
    </row>
    <row r="36" spans="1:10" x14ac:dyDescent="0.35">
      <c r="A36">
        <v>37</v>
      </c>
      <c r="F36">
        <v>208</v>
      </c>
      <c r="H36">
        <v>1</v>
      </c>
    </row>
    <row r="37" spans="1:10" x14ac:dyDescent="0.35">
      <c r="A37">
        <v>38</v>
      </c>
      <c r="F37">
        <v>187</v>
      </c>
      <c r="H37">
        <v>1</v>
      </c>
    </row>
    <row r="38" spans="1:10" x14ac:dyDescent="0.35">
      <c r="A38">
        <v>42</v>
      </c>
      <c r="B38">
        <v>148</v>
      </c>
      <c r="D38">
        <v>1</v>
      </c>
    </row>
    <row r="39" spans="1:10" x14ac:dyDescent="0.35">
      <c r="A39">
        <v>50</v>
      </c>
      <c r="B39">
        <v>150</v>
      </c>
      <c r="D39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T11" sqref="T11"/>
    </sheetView>
  </sheetViews>
  <sheetFormatPr defaultRowHeight="14.5" x14ac:dyDescent="0.35"/>
  <sheetData>
    <row r="1" spans="1:20" x14ac:dyDescent="0.35">
      <c r="A1" t="s">
        <v>282</v>
      </c>
    </row>
    <row r="2" spans="1:20" x14ac:dyDescent="0.35">
      <c r="A2" t="s">
        <v>283</v>
      </c>
      <c r="E2" t="s">
        <v>289</v>
      </c>
      <c r="I2" t="s">
        <v>287</v>
      </c>
    </row>
    <row r="3" spans="1:20" x14ac:dyDescent="0.35">
      <c r="A3" t="s">
        <v>284</v>
      </c>
      <c r="E3" t="s">
        <v>285</v>
      </c>
      <c r="F3" t="s">
        <v>286</v>
      </c>
      <c r="I3" t="s">
        <v>285</v>
      </c>
      <c r="J3" t="s">
        <v>288</v>
      </c>
      <c r="M3" t="s">
        <v>290</v>
      </c>
      <c r="O3" t="s">
        <v>291</v>
      </c>
      <c r="R3" t="s">
        <v>292</v>
      </c>
      <c r="T3" t="s">
        <v>293</v>
      </c>
    </row>
    <row r="4" spans="1:20" x14ac:dyDescent="0.35">
      <c r="E4">
        <v>1970</v>
      </c>
      <c r="F4">
        <v>3784.7649999999999</v>
      </c>
      <c r="I4">
        <v>1970</v>
      </c>
      <c r="J4">
        <v>388.84100000000001</v>
      </c>
      <c r="M4">
        <f>J4/F4</f>
        <v>0.10273847913939176</v>
      </c>
      <c r="O4">
        <f>AVERAGE(M4:M47)</f>
        <v>0.17915224295950208</v>
      </c>
      <c r="R4">
        <v>54449.836000000003</v>
      </c>
      <c r="T4">
        <f>R4*O4</f>
        <v>9754.8102481770438</v>
      </c>
    </row>
    <row r="5" spans="1:20" x14ac:dyDescent="0.35">
      <c r="E5">
        <v>1971</v>
      </c>
      <c r="F5">
        <v>3391.498</v>
      </c>
      <c r="I5">
        <v>1971</v>
      </c>
      <c r="J5">
        <v>340.96499999999997</v>
      </c>
      <c r="M5">
        <f t="shared" ref="M5:M47" si="0">J5/F5</f>
        <v>0.10053522071957582</v>
      </c>
    </row>
    <row r="6" spans="1:20" x14ac:dyDescent="0.35">
      <c r="E6">
        <v>1972</v>
      </c>
      <c r="F6">
        <v>2885.3870000000002</v>
      </c>
      <c r="I6">
        <v>1972</v>
      </c>
      <c r="J6">
        <v>237.15100000000001</v>
      </c>
      <c r="M6">
        <f t="shared" si="0"/>
        <v>8.2190361292956537E-2</v>
      </c>
      <c r="T6" t="s">
        <v>303</v>
      </c>
    </row>
    <row r="7" spans="1:20" x14ac:dyDescent="0.35">
      <c r="E7">
        <v>1973</v>
      </c>
      <c r="F7">
        <v>2712.4940000000001</v>
      </c>
      <c r="I7">
        <v>1973</v>
      </c>
      <c r="J7">
        <v>157.22999999999999</v>
      </c>
      <c r="M7">
        <f t="shared" si="0"/>
        <v>5.7965105176269509E-2</v>
      </c>
      <c r="T7">
        <v>79809</v>
      </c>
    </row>
    <row r="8" spans="1:20" x14ac:dyDescent="0.35">
      <c r="E8">
        <v>1974</v>
      </c>
      <c r="F8">
        <v>2949.5129999999999</v>
      </c>
      <c r="I8">
        <v>1974</v>
      </c>
      <c r="J8">
        <v>89.930599999999998</v>
      </c>
      <c r="M8">
        <f t="shared" si="0"/>
        <v>3.048998258356549E-2</v>
      </c>
    </row>
    <row r="9" spans="1:20" x14ac:dyDescent="0.35">
      <c r="E9">
        <v>1975</v>
      </c>
      <c r="F9">
        <v>3651.7040000000002</v>
      </c>
      <c r="I9">
        <v>1975</v>
      </c>
      <c r="J9">
        <v>68.653099999999995</v>
      </c>
      <c r="M9">
        <f t="shared" si="0"/>
        <v>1.8800291589898849E-2</v>
      </c>
      <c r="T9" t="s">
        <v>304</v>
      </c>
    </row>
    <row r="10" spans="1:20" x14ac:dyDescent="0.35">
      <c r="E10">
        <v>1976</v>
      </c>
      <c r="F10">
        <v>4931.1760000000004</v>
      </c>
      <c r="I10">
        <v>1976</v>
      </c>
      <c r="J10">
        <v>87.081000000000003</v>
      </c>
      <c r="M10">
        <f t="shared" si="0"/>
        <v>1.7659276407899455E-2</v>
      </c>
      <c r="T10">
        <f>T4/T7</f>
        <v>0.12222694493324116</v>
      </c>
    </row>
    <row r="11" spans="1:20" x14ac:dyDescent="0.35">
      <c r="E11">
        <v>1977</v>
      </c>
      <c r="F11">
        <v>6747.3389999999999</v>
      </c>
      <c r="I11">
        <v>1977</v>
      </c>
      <c r="J11">
        <v>159.822</v>
      </c>
      <c r="M11">
        <f t="shared" si="0"/>
        <v>2.3686671145469348E-2</v>
      </c>
    </row>
    <row r="12" spans="1:20" x14ac:dyDescent="0.35">
      <c r="E12">
        <v>1978</v>
      </c>
      <c r="F12">
        <v>8749.2250000000004</v>
      </c>
      <c r="I12">
        <v>1978</v>
      </c>
      <c r="J12">
        <v>339.03899999999999</v>
      </c>
      <c r="M12">
        <f t="shared" si="0"/>
        <v>3.8750746494689528E-2</v>
      </c>
    </row>
    <row r="13" spans="1:20" x14ac:dyDescent="0.35">
      <c r="E13">
        <v>1979</v>
      </c>
      <c r="F13">
        <v>10930.828</v>
      </c>
      <c r="I13">
        <v>1979</v>
      </c>
      <c r="J13">
        <v>685.75300000000004</v>
      </c>
      <c r="M13">
        <f t="shared" si="0"/>
        <v>6.2735686628679926E-2</v>
      </c>
    </row>
    <row r="14" spans="1:20" x14ac:dyDescent="0.35">
      <c r="E14">
        <v>1980</v>
      </c>
      <c r="F14">
        <v>12984.415000000001</v>
      </c>
      <c r="I14">
        <v>1980</v>
      </c>
      <c r="J14">
        <v>1260.17</v>
      </c>
      <c r="M14">
        <f t="shared" si="0"/>
        <v>9.7052504868336387E-2</v>
      </c>
    </row>
    <row r="15" spans="1:20" x14ac:dyDescent="0.35">
      <c r="E15">
        <v>1981</v>
      </c>
      <c r="F15">
        <v>14839.216</v>
      </c>
      <c r="I15">
        <v>1981</v>
      </c>
      <c r="J15">
        <v>2081.38</v>
      </c>
      <c r="M15">
        <f t="shared" si="0"/>
        <v>0.14026212705576899</v>
      </c>
    </row>
    <row r="16" spans="1:20" x14ac:dyDescent="0.35">
      <c r="E16">
        <v>1982</v>
      </c>
      <c r="F16">
        <v>16521.120999999999</v>
      </c>
      <c r="I16">
        <v>1982</v>
      </c>
      <c r="J16">
        <v>3166.55</v>
      </c>
      <c r="M16">
        <f t="shared" si="0"/>
        <v>0.19166677612251617</v>
      </c>
    </row>
    <row r="17" spans="5:13" x14ac:dyDescent="0.35">
      <c r="E17">
        <v>1983</v>
      </c>
      <c r="F17">
        <v>17025.758000000002</v>
      </c>
      <c r="I17">
        <v>1983</v>
      </c>
      <c r="J17">
        <v>4274.49</v>
      </c>
      <c r="M17">
        <f t="shared" si="0"/>
        <v>0.25106018774611971</v>
      </c>
    </row>
    <row r="18" spans="5:13" x14ac:dyDescent="0.35">
      <c r="E18">
        <v>1984</v>
      </c>
      <c r="F18">
        <v>16985.276999999998</v>
      </c>
      <c r="I18">
        <v>1984</v>
      </c>
      <c r="J18">
        <v>5274.55</v>
      </c>
      <c r="M18">
        <f t="shared" si="0"/>
        <v>0.31053659001263273</v>
      </c>
    </row>
    <row r="19" spans="5:13" x14ac:dyDescent="0.35">
      <c r="E19">
        <v>1985</v>
      </c>
      <c r="F19">
        <v>15656.127</v>
      </c>
      <c r="I19">
        <v>1985</v>
      </c>
      <c r="J19">
        <v>5676.14</v>
      </c>
      <c r="M19">
        <f t="shared" si="0"/>
        <v>0.3625507125740613</v>
      </c>
    </row>
    <row r="20" spans="5:13" x14ac:dyDescent="0.35">
      <c r="E20">
        <v>1986</v>
      </c>
      <c r="F20">
        <v>12987.227000000001</v>
      </c>
      <c r="I20">
        <v>1986</v>
      </c>
      <c r="J20">
        <v>5339.7</v>
      </c>
      <c r="M20">
        <f t="shared" si="0"/>
        <v>0.41115012465709572</v>
      </c>
    </row>
    <row r="21" spans="5:13" x14ac:dyDescent="0.35">
      <c r="E21">
        <v>1987</v>
      </c>
      <c r="F21">
        <v>10981.558999999999</v>
      </c>
      <c r="I21">
        <v>1987</v>
      </c>
      <c r="J21">
        <v>4639.16</v>
      </c>
      <c r="M21">
        <f t="shared" si="0"/>
        <v>0.42245003646567852</v>
      </c>
    </row>
    <row r="22" spans="5:13" x14ac:dyDescent="0.35">
      <c r="E22">
        <v>1988</v>
      </c>
      <c r="F22">
        <v>9952.8080000000009</v>
      </c>
      <c r="I22">
        <v>1988</v>
      </c>
      <c r="J22">
        <v>3979.32</v>
      </c>
      <c r="M22">
        <f t="shared" si="0"/>
        <v>0.39981882499893495</v>
      </c>
    </row>
    <row r="23" spans="5:13" x14ac:dyDescent="0.35">
      <c r="E23">
        <v>1989</v>
      </c>
      <c r="F23">
        <v>8957.3359999999993</v>
      </c>
      <c r="I23">
        <v>1989</v>
      </c>
      <c r="J23">
        <v>2999.07</v>
      </c>
      <c r="M23">
        <f t="shared" si="0"/>
        <v>0.33481718225150875</v>
      </c>
    </row>
    <row r="24" spans="5:13" x14ac:dyDescent="0.35">
      <c r="E24">
        <v>1990</v>
      </c>
      <c r="F24">
        <v>8881.9269999999997</v>
      </c>
      <c r="I24">
        <v>1990</v>
      </c>
      <c r="J24">
        <v>2181.7800000000002</v>
      </c>
      <c r="M24">
        <f t="shared" si="0"/>
        <v>0.24564264038648373</v>
      </c>
    </row>
    <row r="25" spans="5:13" x14ac:dyDescent="0.35">
      <c r="E25">
        <v>1991</v>
      </c>
      <c r="F25">
        <v>7835.2070000000003</v>
      </c>
      <c r="I25">
        <v>1991</v>
      </c>
      <c r="J25">
        <v>1527.01</v>
      </c>
      <c r="M25">
        <f t="shared" si="0"/>
        <v>0.19489083058048115</v>
      </c>
    </row>
    <row r="26" spans="5:13" x14ac:dyDescent="0.35">
      <c r="E26">
        <v>1992</v>
      </c>
      <c r="F26">
        <v>5868.5519999999997</v>
      </c>
      <c r="I26">
        <v>1992</v>
      </c>
      <c r="J26">
        <v>1137.04</v>
      </c>
      <c r="M26">
        <f t="shared" si="0"/>
        <v>0.19375137171827053</v>
      </c>
    </row>
    <row r="27" spans="5:13" x14ac:dyDescent="0.35">
      <c r="E27">
        <v>1993</v>
      </c>
      <c r="F27">
        <v>5592.3270000000002</v>
      </c>
      <c r="I27">
        <v>1993</v>
      </c>
      <c r="J27">
        <v>777.79899999999998</v>
      </c>
      <c r="M27">
        <f t="shared" si="0"/>
        <v>0.13908324745673847</v>
      </c>
    </row>
    <row r="28" spans="5:13" x14ac:dyDescent="0.35">
      <c r="E28">
        <v>1994</v>
      </c>
      <c r="F28">
        <v>5074.2460000000001</v>
      </c>
      <c r="I28">
        <v>1994</v>
      </c>
      <c r="J28">
        <v>522.68700000000001</v>
      </c>
      <c r="M28">
        <f t="shared" si="0"/>
        <v>0.10300781633369765</v>
      </c>
    </row>
    <row r="29" spans="5:13" x14ac:dyDescent="0.35">
      <c r="E29">
        <v>1995</v>
      </c>
      <c r="F29">
        <v>5344.1239999999998</v>
      </c>
      <c r="I29">
        <v>1995</v>
      </c>
      <c r="J29">
        <v>409.995</v>
      </c>
      <c r="M29">
        <f t="shared" si="0"/>
        <v>7.6718841104734856E-2</v>
      </c>
    </row>
    <row r="30" spans="5:13" x14ac:dyDescent="0.35">
      <c r="E30">
        <v>1996</v>
      </c>
      <c r="F30">
        <v>6016.2030000000004</v>
      </c>
      <c r="I30">
        <v>1996</v>
      </c>
      <c r="J30">
        <v>460.34300000000002</v>
      </c>
      <c r="M30">
        <f t="shared" si="0"/>
        <v>7.6517198638410305E-2</v>
      </c>
    </row>
    <row r="31" spans="5:13" x14ac:dyDescent="0.35">
      <c r="E31">
        <v>1997</v>
      </c>
      <c r="F31">
        <v>6804.54</v>
      </c>
      <c r="I31">
        <v>1997</v>
      </c>
      <c r="J31">
        <v>611.55600000000004</v>
      </c>
      <c r="M31">
        <f t="shared" si="0"/>
        <v>8.9874701302365786E-2</v>
      </c>
    </row>
    <row r="32" spans="5:13" x14ac:dyDescent="0.35">
      <c r="E32">
        <v>1998</v>
      </c>
      <c r="F32">
        <v>7241.51</v>
      </c>
      <c r="I32">
        <v>1998</v>
      </c>
      <c r="J32">
        <v>833.34900000000005</v>
      </c>
      <c r="M32">
        <f t="shared" si="0"/>
        <v>0.11507945166132479</v>
      </c>
    </row>
    <row r="33" spans="5:13" x14ac:dyDescent="0.35">
      <c r="E33">
        <v>1999</v>
      </c>
      <c r="F33">
        <v>7893.384</v>
      </c>
      <c r="I33">
        <v>1999</v>
      </c>
      <c r="J33">
        <v>1158.6099999999999</v>
      </c>
      <c r="M33">
        <f t="shared" si="0"/>
        <v>0.14678241930203825</v>
      </c>
    </row>
    <row r="34" spans="5:13" x14ac:dyDescent="0.35">
      <c r="E34">
        <v>2000</v>
      </c>
      <c r="F34">
        <v>8566.7829999999994</v>
      </c>
      <c r="I34">
        <v>2000</v>
      </c>
      <c r="J34">
        <v>1547.51</v>
      </c>
      <c r="M34">
        <f t="shared" si="0"/>
        <v>0.1806407376024349</v>
      </c>
    </row>
    <row r="35" spans="5:13" x14ac:dyDescent="0.35">
      <c r="E35">
        <v>2001</v>
      </c>
      <c r="F35">
        <v>9546.9079999999994</v>
      </c>
      <c r="I35">
        <v>2001</v>
      </c>
      <c r="J35">
        <v>1973.23</v>
      </c>
      <c r="M35">
        <f t="shared" si="0"/>
        <v>0.20668786166159767</v>
      </c>
    </row>
    <row r="36" spans="5:13" x14ac:dyDescent="0.35">
      <c r="E36">
        <v>2002</v>
      </c>
      <c r="F36">
        <v>9862.4410000000007</v>
      </c>
      <c r="I36">
        <v>2002</v>
      </c>
      <c r="J36">
        <v>2210.06</v>
      </c>
      <c r="M36">
        <f t="shared" si="0"/>
        <v>0.22408853954107302</v>
      </c>
    </row>
    <row r="37" spans="5:13" x14ac:dyDescent="0.35">
      <c r="E37">
        <v>2003</v>
      </c>
      <c r="F37">
        <v>9894.4529999999995</v>
      </c>
      <c r="I37">
        <v>2003</v>
      </c>
      <c r="J37">
        <v>2393.41</v>
      </c>
      <c r="M37">
        <f t="shared" si="0"/>
        <v>0.2418941198669598</v>
      </c>
    </row>
    <row r="38" spans="5:13" x14ac:dyDescent="0.35">
      <c r="E38">
        <v>2004</v>
      </c>
      <c r="F38">
        <v>9667.7450000000008</v>
      </c>
      <c r="I38">
        <v>2004</v>
      </c>
      <c r="J38">
        <v>2556.04</v>
      </c>
      <c r="M38">
        <f t="shared" si="0"/>
        <v>0.26438843804837631</v>
      </c>
    </row>
    <row r="39" spans="5:13" x14ac:dyDescent="0.35">
      <c r="E39">
        <v>2005</v>
      </c>
      <c r="F39">
        <v>9900.1509999999998</v>
      </c>
      <c r="I39">
        <v>2005</v>
      </c>
      <c r="J39">
        <v>2686.04</v>
      </c>
      <c r="M39">
        <f t="shared" si="0"/>
        <v>0.27131303350827679</v>
      </c>
    </row>
    <row r="40" spans="5:13" x14ac:dyDescent="0.35">
      <c r="E40">
        <v>2006</v>
      </c>
      <c r="F40">
        <v>10697.915000000001</v>
      </c>
      <c r="I40">
        <v>2006</v>
      </c>
      <c r="J40">
        <v>2813.08</v>
      </c>
      <c r="M40">
        <f t="shared" si="0"/>
        <v>0.26295591243714311</v>
      </c>
    </row>
    <row r="41" spans="5:13" x14ac:dyDescent="0.35">
      <c r="E41">
        <v>2007</v>
      </c>
      <c r="F41">
        <v>12154.491</v>
      </c>
      <c r="I41">
        <v>2007</v>
      </c>
      <c r="J41">
        <v>2886.05</v>
      </c>
      <c r="M41">
        <f t="shared" si="0"/>
        <v>0.23744721189887755</v>
      </c>
    </row>
    <row r="42" spans="5:13" x14ac:dyDescent="0.35">
      <c r="E42">
        <v>2008</v>
      </c>
      <c r="F42">
        <v>14083.996999999999</v>
      </c>
      <c r="I42">
        <v>2008</v>
      </c>
      <c r="J42">
        <v>2902.85</v>
      </c>
      <c r="M42">
        <f t="shared" si="0"/>
        <v>0.20610981385468913</v>
      </c>
    </row>
    <row r="43" spans="5:13" x14ac:dyDescent="0.35">
      <c r="E43">
        <v>2009</v>
      </c>
      <c r="F43">
        <v>16873.03</v>
      </c>
      <c r="I43">
        <v>2009</v>
      </c>
      <c r="J43">
        <v>3083.46</v>
      </c>
      <c r="M43">
        <f t="shared" si="0"/>
        <v>0.18274488932930247</v>
      </c>
    </row>
    <row r="44" spans="5:13" x14ac:dyDescent="0.35">
      <c r="E44">
        <v>2010</v>
      </c>
      <c r="F44">
        <v>18852.423999999999</v>
      </c>
      <c r="I44">
        <v>2010</v>
      </c>
      <c r="J44">
        <v>3429.71</v>
      </c>
      <c r="M44">
        <f t="shared" si="0"/>
        <v>0.18192408573030186</v>
      </c>
    </row>
    <row r="45" spans="5:13" x14ac:dyDescent="0.35">
      <c r="E45">
        <v>2011</v>
      </c>
      <c r="F45">
        <v>22368.913</v>
      </c>
      <c r="I45">
        <v>2011</v>
      </c>
      <c r="J45">
        <v>4088.73</v>
      </c>
      <c r="M45">
        <f t="shared" si="0"/>
        <v>0.18278626234542555</v>
      </c>
    </row>
    <row r="46" spans="5:13" x14ac:dyDescent="0.35">
      <c r="E46">
        <v>2012</v>
      </c>
      <c r="F46">
        <v>27086.659</v>
      </c>
      <c r="I46">
        <v>2012</v>
      </c>
      <c r="J46">
        <v>5216.34</v>
      </c>
      <c r="M46">
        <f t="shared" si="0"/>
        <v>0.1925796754778801</v>
      </c>
    </row>
    <row r="47" spans="5:13" x14ac:dyDescent="0.35">
      <c r="E47">
        <v>2013</v>
      </c>
      <c r="F47">
        <v>31835.802</v>
      </c>
      <c r="I47">
        <v>2013</v>
      </c>
      <c r="J47">
        <v>6649.63</v>
      </c>
      <c r="M47">
        <f t="shared" si="0"/>
        <v>0.20887270250016005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G16" sqref="G16"/>
    </sheetView>
  </sheetViews>
  <sheetFormatPr defaultRowHeight="14.5" x14ac:dyDescent="0.35"/>
  <sheetData>
    <row r="2" spans="1:7" x14ac:dyDescent="0.35">
      <c r="F2" t="s">
        <v>98</v>
      </c>
      <c r="G2" t="s">
        <v>319</v>
      </c>
    </row>
    <row r="3" spans="1:7" x14ac:dyDescent="0.35">
      <c r="A3">
        <v>1997</v>
      </c>
      <c r="B3">
        <v>82</v>
      </c>
      <c r="C3">
        <v>0</v>
      </c>
      <c r="D3" t="s">
        <v>317</v>
      </c>
      <c r="F3">
        <v>1997</v>
      </c>
      <c r="G3">
        <f>SUM(B3:C3)</f>
        <v>82</v>
      </c>
    </row>
    <row r="4" spans="1:7" x14ac:dyDescent="0.35">
      <c r="A4">
        <v>1998</v>
      </c>
      <c r="B4">
        <v>3</v>
      </c>
      <c r="D4" t="s">
        <v>318</v>
      </c>
      <c r="F4">
        <v>1998</v>
      </c>
      <c r="G4">
        <f>B4</f>
        <v>3</v>
      </c>
    </row>
    <row r="5" spans="1:7" x14ac:dyDescent="0.35">
      <c r="A5">
        <v>1999</v>
      </c>
      <c r="B5">
        <v>157</v>
      </c>
      <c r="C5">
        <v>97</v>
      </c>
      <c r="D5" t="s">
        <v>318</v>
      </c>
      <c r="F5">
        <v>1999</v>
      </c>
      <c r="G5">
        <f>SUM(B5:C5)</f>
        <v>254</v>
      </c>
    </row>
    <row r="6" spans="1:7" x14ac:dyDescent="0.35">
      <c r="A6">
        <v>2000</v>
      </c>
      <c r="B6">
        <v>142</v>
      </c>
      <c r="C6">
        <v>156</v>
      </c>
      <c r="D6" t="s">
        <v>318</v>
      </c>
      <c r="F6">
        <v>2000</v>
      </c>
      <c r="G6">
        <f>SUM(B6:C6)</f>
        <v>298</v>
      </c>
    </row>
    <row r="7" spans="1:7" x14ac:dyDescent="0.35">
      <c r="A7">
        <v>2001</v>
      </c>
      <c r="B7">
        <v>96</v>
      </c>
      <c r="C7">
        <v>97</v>
      </c>
      <c r="D7" t="s">
        <v>318</v>
      </c>
      <c r="F7">
        <v>2001</v>
      </c>
      <c r="G7">
        <f>SUM(B7:C8)</f>
        <v>268</v>
      </c>
    </row>
    <row r="8" spans="1:7" x14ac:dyDescent="0.35">
      <c r="A8">
        <v>2001</v>
      </c>
      <c r="B8">
        <v>75</v>
      </c>
      <c r="C8">
        <v>0</v>
      </c>
      <c r="D8" t="s">
        <v>317</v>
      </c>
      <c r="F8">
        <v>2002</v>
      </c>
      <c r="G8">
        <f>SUM(B9:C9)</f>
        <v>185</v>
      </c>
    </row>
    <row r="9" spans="1:7" x14ac:dyDescent="0.35">
      <c r="A9">
        <v>2002</v>
      </c>
      <c r="B9">
        <v>124</v>
      </c>
      <c r="C9">
        <v>61</v>
      </c>
      <c r="D9" t="s">
        <v>318</v>
      </c>
      <c r="F9">
        <v>2003</v>
      </c>
      <c r="G9">
        <f>SUM(B10:C10)</f>
        <v>259</v>
      </c>
    </row>
    <row r="10" spans="1:7" x14ac:dyDescent="0.35">
      <c r="A10">
        <v>2003</v>
      </c>
      <c r="B10">
        <v>177</v>
      </c>
      <c r="C10">
        <v>82</v>
      </c>
      <c r="D10" t="s">
        <v>318</v>
      </c>
      <c r="F10">
        <v>2004</v>
      </c>
      <c r="G10">
        <f>SUM(B11:C11)</f>
        <v>459</v>
      </c>
    </row>
    <row r="11" spans="1:7" x14ac:dyDescent="0.35">
      <c r="A11">
        <v>2004</v>
      </c>
      <c r="B11">
        <v>263</v>
      </c>
      <c r="C11">
        <v>196</v>
      </c>
      <c r="D11" t="s">
        <v>318</v>
      </c>
      <c r="F11">
        <v>2005</v>
      </c>
      <c r="G11">
        <f>SUM(B12:C12)</f>
        <v>351</v>
      </c>
    </row>
    <row r="12" spans="1:7" x14ac:dyDescent="0.35">
      <c r="A12">
        <v>2005</v>
      </c>
      <c r="B12">
        <v>126</v>
      </c>
      <c r="C12">
        <v>225</v>
      </c>
      <c r="D12" t="s">
        <v>318</v>
      </c>
      <c r="F12">
        <v>2006</v>
      </c>
      <c r="G12">
        <v>0</v>
      </c>
    </row>
    <row r="13" spans="1:7" x14ac:dyDescent="0.35">
      <c r="A13">
        <v>2007</v>
      </c>
      <c r="B13">
        <v>83</v>
      </c>
      <c r="C13">
        <v>0</v>
      </c>
      <c r="D13" t="s">
        <v>317</v>
      </c>
      <c r="F13">
        <v>2007</v>
      </c>
      <c r="G13">
        <v>83</v>
      </c>
    </row>
    <row r="14" spans="1:7" x14ac:dyDescent="0.35">
      <c r="F14" t="s">
        <v>320</v>
      </c>
      <c r="G14">
        <f>AVERAGE(G3:G13)</f>
        <v>203.81818181818181</v>
      </c>
    </row>
    <row r="15" spans="1:7" x14ac:dyDescent="0.35">
      <c r="F15" t="s">
        <v>321</v>
      </c>
      <c r="G15">
        <f>_xlfn.STDEV.S(G3:G13)</f>
        <v>147.30703865180251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Stock</vt:lpstr>
      <vt:lpstr>Fleet</vt:lpstr>
      <vt:lpstr>Obs</vt:lpstr>
      <vt:lpstr>Imp</vt:lpstr>
      <vt:lpstr>OM</vt:lpstr>
      <vt:lpstr>Data</vt:lpstr>
      <vt:lpstr>Calc. LenCV </vt:lpstr>
      <vt:lpstr>Calc. D</vt:lpstr>
      <vt:lpstr>Cal. Nsamp</vt:lpstr>
      <vt:lpstr>Calc Lobs</vt:lpstr>
      <vt:lpstr>Calc Bobs</vt:lpstr>
      <vt:lpstr>Cal TAC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wringeb</dc:creator>
  <cp:lastModifiedBy>Thomas</cp:lastModifiedBy>
  <dcterms:created xsi:type="dcterms:W3CDTF">2014-03-07T16:08:25Z</dcterms:created>
  <dcterms:modified xsi:type="dcterms:W3CDTF">2018-04-04T15:22:23Z</dcterms:modified>
</cp:coreProperties>
</file>